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4235" windowHeight="7680" tabRatio="415"/>
  </bookViews>
  <sheets>
    <sheet name="Ark1" sheetId="1" r:id="rId1"/>
  </sheets>
  <definedNames>
    <definedName name="_xlnm.Print_Area" localSheetId="0">'Ark1'!$A$1:$U$221</definedName>
  </definedNames>
  <calcPr calcId="145621"/>
</workbook>
</file>

<file path=xl/calcChain.xml><?xml version="1.0" encoding="utf-8"?>
<calcChain xmlns="http://schemas.openxmlformats.org/spreadsheetml/2006/main">
  <c r="C186" i="1" l="1"/>
  <c r="C157" i="1"/>
  <c r="C136" i="1"/>
  <c r="C107" i="1"/>
  <c r="C86" i="1"/>
  <c r="C57" i="1"/>
  <c r="C71" i="1"/>
  <c r="B162" i="1"/>
  <c r="B163" i="1"/>
  <c r="B164" i="1"/>
  <c r="B112" i="1"/>
  <c r="B113" i="1"/>
  <c r="B114" i="1"/>
  <c r="B64" i="1"/>
  <c r="B63" i="1"/>
  <c r="B62" i="1"/>
  <c r="I160" i="1" l="1"/>
  <c r="I110" i="1"/>
  <c r="I60" i="1"/>
  <c r="K16" i="1"/>
  <c r="R15" i="1"/>
  <c r="S15" i="1"/>
  <c r="R16" i="1"/>
  <c r="S16" i="1"/>
  <c r="R18" i="1"/>
  <c r="S18" i="1"/>
  <c r="E164" i="1" l="1"/>
  <c r="E163" i="1"/>
  <c r="E162" i="1"/>
  <c r="E114" i="1"/>
  <c r="E113" i="1"/>
  <c r="E112" i="1"/>
  <c r="E64" i="1"/>
  <c r="E63" i="1"/>
  <c r="E62" i="1"/>
  <c r="M40" i="1"/>
  <c r="R40" i="1" s="1"/>
  <c r="N40" i="1"/>
  <c r="S40" i="1" s="1"/>
  <c r="T16" i="1"/>
  <c r="O40" i="1" s="1"/>
  <c r="T40" i="1" s="1"/>
  <c r="M41" i="1"/>
  <c r="R41" i="1" s="1"/>
  <c r="N41" i="1"/>
  <c r="S41" i="1" s="1"/>
  <c r="T18" i="1"/>
  <c r="O41" i="1" s="1"/>
  <c r="T41" i="1" s="1"/>
  <c r="R19" i="1"/>
  <c r="M42" i="1" s="1"/>
  <c r="R42" i="1" s="1"/>
  <c r="S19" i="1"/>
  <c r="N42" i="1" s="1"/>
  <c r="S42" i="1" s="1"/>
  <c r="T19" i="1"/>
  <c r="O42" i="1" s="1"/>
  <c r="T42" i="1" s="1"/>
  <c r="R20" i="1"/>
  <c r="M43" i="1" s="1"/>
  <c r="R43" i="1" s="1"/>
  <c r="S20" i="1"/>
  <c r="N43" i="1" s="1"/>
  <c r="S43" i="1" s="1"/>
  <c r="T20" i="1"/>
  <c r="O43" i="1" s="1"/>
  <c r="T43" i="1" s="1"/>
  <c r="R21" i="1"/>
  <c r="M44" i="1" s="1"/>
  <c r="R44" i="1" s="1"/>
  <c r="S21" i="1"/>
  <c r="N44" i="1" s="1"/>
  <c r="S44" i="1" s="1"/>
  <c r="T21" i="1"/>
  <c r="O44" i="1" s="1"/>
  <c r="T44" i="1" s="1"/>
  <c r="R22" i="1"/>
  <c r="M45" i="1" s="1"/>
  <c r="R45" i="1" s="1"/>
  <c r="S22" i="1"/>
  <c r="N45" i="1" s="1"/>
  <c r="S45" i="1" s="1"/>
  <c r="T22" i="1"/>
  <c r="O45" i="1" s="1"/>
  <c r="T45" i="1" s="1"/>
  <c r="R23" i="1"/>
  <c r="M46" i="1" s="1"/>
  <c r="R46" i="1" s="1"/>
  <c r="S23" i="1"/>
  <c r="N46" i="1" s="1"/>
  <c r="S46" i="1" s="1"/>
  <c r="T23" i="1"/>
  <c r="O46" i="1" s="1"/>
  <c r="T46" i="1" s="1"/>
  <c r="R24" i="1"/>
  <c r="M47" i="1" s="1"/>
  <c r="R47" i="1" s="1"/>
  <c r="S24" i="1"/>
  <c r="N47" i="1" s="1"/>
  <c r="S47" i="1" s="1"/>
  <c r="T24" i="1"/>
  <c r="O47" i="1" s="1"/>
  <c r="T47" i="1" s="1"/>
  <c r="R25" i="1"/>
  <c r="M48" i="1" s="1"/>
  <c r="R48" i="1" s="1"/>
  <c r="S25" i="1"/>
  <c r="N48" i="1" s="1"/>
  <c r="S48" i="1" s="1"/>
  <c r="T25" i="1"/>
  <c r="O48" i="1" s="1"/>
  <c r="T48" i="1" s="1"/>
  <c r="R26" i="1"/>
  <c r="M49" i="1" s="1"/>
  <c r="R49" i="1" s="1"/>
  <c r="S26" i="1"/>
  <c r="N49" i="1" s="1"/>
  <c r="S49" i="1" s="1"/>
  <c r="T26" i="1"/>
  <c r="O49" i="1" s="1"/>
  <c r="T49" i="1" s="1"/>
  <c r="R27" i="1"/>
  <c r="M50" i="1" s="1"/>
  <c r="R50" i="1" s="1"/>
  <c r="S27" i="1"/>
  <c r="N50" i="1" s="1"/>
  <c r="S50" i="1" s="1"/>
  <c r="T27" i="1"/>
  <c r="O50" i="1" s="1"/>
  <c r="T50" i="1" s="1"/>
  <c r="R28" i="1"/>
  <c r="M51" i="1" s="1"/>
  <c r="R51" i="1" s="1"/>
  <c r="S28" i="1"/>
  <c r="N51" i="1" s="1"/>
  <c r="S51" i="1" s="1"/>
  <c r="T28" i="1"/>
  <c r="O51" i="1" s="1"/>
  <c r="T51" i="1" s="1"/>
  <c r="R29" i="1"/>
  <c r="M52" i="1" s="1"/>
  <c r="R52" i="1" s="1"/>
  <c r="S29" i="1"/>
  <c r="N52" i="1" s="1"/>
  <c r="S52" i="1" s="1"/>
  <c r="T29" i="1"/>
  <c r="O52" i="1" s="1"/>
  <c r="T52" i="1" s="1"/>
  <c r="R30" i="1"/>
  <c r="M53" i="1" s="1"/>
  <c r="R53" i="1" s="1"/>
  <c r="S30" i="1"/>
  <c r="N53" i="1" s="1"/>
  <c r="S53" i="1" s="1"/>
  <c r="T30" i="1"/>
  <c r="O53" i="1" s="1"/>
  <c r="T53" i="1" s="1"/>
  <c r="N39" i="1"/>
  <c r="S39" i="1" s="1"/>
  <c r="T15" i="1"/>
  <c r="O39" i="1" s="1"/>
  <c r="T39" i="1" s="1"/>
  <c r="M39" i="1"/>
  <c r="R39" i="1" s="1"/>
  <c r="C171" i="1" l="1"/>
  <c r="C142" i="1"/>
  <c r="C121" i="1"/>
  <c r="C92" i="1"/>
  <c r="E21" i="1"/>
  <c r="E171" i="1"/>
  <c r="E142" i="1"/>
  <c r="E121" i="1"/>
  <c r="E92" i="1"/>
  <c r="E71" i="1"/>
  <c r="E42" i="1"/>
  <c r="D21" i="1"/>
  <c r="D171" i="1"/>
  <c r="D142" i="1"/>
  <c r="D121" i="1"/>
  <c r="D92" i="1"/>
  <c r="D71" i="1"/>
  <c r="D42" i="1"/>
  <c r="E35" i="1"/>
  <c r="E185" i="1"/>
  <c r="E156" i="1"/>
  <c r="E135" i="1"/>
  <c r="E106" i="1"/>
  <c r="E85" i="1"/>
  <c r="E56" i="1"/>
  <c r="D35" i="1"/>
  <c r="D185" i="1"/>
  <c r="D156" i="1"/>
  <c r="D135" i="1"/>
  <c r="D106" i="1"/>
  <c r="D85" i="1"/>
  <c r="D56" i="1"/>
  <c r="C185" i="1"/>
  <c r="C156" i="1"/>
  <c r="C135" i="1"/>
  <c r="C106" i="1"/>
  <c r="C85" i="1"/>
  <c r="C56" i="1"/>
  <c r="E34" i="1"/>
  <c r="E184" i="1"/>
  <c r="E155" i="1"/>
  <c r="E134" i="1"/>
  <c r="E105" i="1"/>
  <c r="E84" i="1"/>
  <c r="E55" i="1"/>
  <c r="D34" i="1"/>
  <c r="D184" i="1"/>
  <c r="D155" i="1"/>
  <c r="D134" i="1"/>
  <c r="D105" i="1"/>
  <c r="D84" i="1"/>
  <c r="D55" i="1"/>
  <c r="C184" i="1"/>
  <c r="C155" i="1"/>
  <c r="C134" i="1"/>
  <c r="C105" i="1"/>
  <c r="C84" i="1"/>
  <c r="E33" i="1"/>
  <c r="E183" i="1"/>
  <c r="E154" i="1"/>
  <c r="E133" i="1"/>
  <c r="E104" i="1"/>
  <c r="E83" i="1"/>
  <c r="E54" i="1"/>
  <c r="D33" i="1"/>
  <c r="D183" i="1"/>
  <c r="D154" i="1"/>
  <c r="D133" i="1"/>
  <c r="D104" i="1"/>
  <c r="D83" i="1"/>
  <c r="D54" i="1"/>
  <c r="C183" i="1"/>
  <c r="C154" i="1"/>
  <c r="C133" i="1"/>
  <c r="C104" i="1"/>
  <c r="C83" i="1"/>
  <c r="E32" i="1"/>
  <c r="E182" i="1"/>
  <c r="E153" i="1"/>
  <c r="E132" i="1"/>
  <c r="E103" i="1"/>
  <c r="E82" i="1"/>
  <c r="E53" i="1"/>
  <c r="D32" i="1"/>
  <c r="D182" i="1"/>
  <c r="D153" i="1"/>
  <c r="D132" i="1"/>
  <c r="D103" i="1"/>
  <c r="D82" i="1"/>
  <c r="D53" i="1"/>
  <c r="C182" i="1"/>
  <c r="C153" i="1"/>
  <c r="C132" i="1"/>
  <c r="C103" i="1"/>
  <c r="C82" i="1"/>
  <c r="E31" i="1"/>
  <c r="E181" i="1"/>
  <c r="E152" i="1"/>
  <c r="E131" i="1"/>
  <c r="E102" i="1"/>
  <c r="E81" i="1"/>
  <c r="E52" i="1"/>
  <c r="D31" i="1"/>
  <c r="D181" i="1"/>
  <c r="D152" i="1"/>
  <c r="D131" i="1"/>
  <c r="D102" i="1"/>
  <c r="D81" i="1"/>
  <c r="D52" i="1"/>
  <c r="C181" i="1"/>
  <c r="C152" i="1"/>
  <c r="C131" i="1"/>
  <c r="C102" i="1"/>
  <c r="C81" i="1"/>
  <c r="E30" i="1"/>
  <c r="E180" i="1"/>
  <c r="E151" i="1"/>
  <c r="E130" i="1"/>
  <c r="E101" i="1"/>
  <c r="E80" i="1"/>
  <c r="E51" i="1"/>
  <c r="D30" i="1"/>
  <c r="D180" i="1"/>
  <c r="D151" i="1"/>
  <c r="D130" i="1"/>
  <c r="D101" i="1"/>
  <c r="D80" i="1"/>
  <c r="D51" i="1"/>
  <c r="C180" i="1"/>
  <c r="C151" i="1"/>
  <c r="C130" i="1"/>
  <c r="C101" i="1"/>
  <c r="C80" i="1"/>
  <c r="E29" i="1"/>
  <c r="E179" i="1"/>
  <c r="E150" i="1"/>
  <c r="E129" i="1"/>
  <c r="E100" i="1"/>
  <c r="E79" i="1"/>
  <c r="E50" i="1"/>
  <c r="D29" i="1"/>
  <c r="D179" i="1"/>
  <c r="D150" i="1"/>
  <c r="D129" i="1"/>
  <c r="D100" i="1"/>
  <c r="D79" i="1"/>
  <c r="D50" i="1"/>
  <c r="C179" i="1"/>
  <c r="C150" i="1"/>
  <c r="C129" i="1"/>
  <c r="C100" i="1"/>
  <c r="C79" i="1"/>
  <c r="E28" i="1"/>
  <c r="E178" i="1"/>
  <c r="E149" i="1"/>
  <c r="E128" i="1"/>
  <c r="E99" i="1"/>
  <c r="E78" i="1"/>
  <c r="E49" i="1"/>
  <c r="D28" i="1"/>
  <c r="D178" i="1"/>
  <c r="D149" i="1"/>
  <c r="D128" i="1"/>
  <c r="D99" i="1"/>
  <c r="D78" i="1"/>
  <c r="D49" i="1"/>
  <c r="C178" i="1"/>
  <c r="C149" i="1"/>
  <c r="C128" i="1"/>
  <c r="C99" i="1"/>
  <c r="C78" i="1"/>
  <c r="E27" i="1"/>
  <c r="E177" i="1"/>
  <c r="E148" i="1"/>
  <c r="E127" i="1"/>
  <c r="E98" i="1"/>
  <c r="E77" i="1"/>
  <c r="E48" i="1"/>
  <c r="D27" i="1"/>
  <c r="D177" i="1"/>
  <c r="D148" i="1"/>
  <c r="D127" i="1"/>
  <c r="D98" i="1"/>
  <c r="D77" i="1"/>
  <c r="D48" i="1"/>
  <c r="C177" i="1"/>
  <c r="C148" i="1"/>
  <c r="C127" i="1"/>
  <c r="C98" i="1"/>
  <c r="C77" i="1"/>
  <c r="E26" i="1"/>
  <c r="E176" i="1"/>
  <c r="E147" i="1"/>
  <c r="E126" i="1"/>
  <c r="E97" i="1"/>
  <c r="E76" i="1"/>
  <c r="E47" i="1"/>
  <c r="D26" i="1"/>
  <c r="D176" i="1"/>
  <c r="D147" i="1"/>
  <c r="D126" i="1"/>
  <c r="D97" i="1"/>
  <c r="D76" i="1"/>
  <c r="D47" i="1"/>
  <c r="C176" i="1"/>
  <c r="C147" i="1"/>
  <c r="C126" i="1"/>
  <c r="C97" i="1"/>
  <c r="C76" i="1"/>
  <c r="E25" i="1"/>
  <c r="E175" i="1"/>
  <c r="E146" i="1"/>
  <c r="E125" i="1"/>
  <c r="E96" i="1"/>
  <c r="E75" i="1"/>
  <c r="E46" i="1"/>
  <c r="D25" i="1"/>
  <c r="D175" i="1"/>
  <c r="D146" i="1"/>
  <c r="D125" i="1"/>
  <c r="D96" i="1"/>
  <c r="D75" i="1"/>
  <c r="D46" i="1"/>
  <c r="C175" i="1"/>
  <c r="C146" i="1"/>
  <c r="C125" i="1"/>
  <c r="C96" i="1"/>
  <c r="C75" i="1"/>
  <c r="E24" i="1"/>
  <c r="E174" i="1"/>
  <c r="E145" i="1"/>
  <c r="E124" i="1"/>
  <c r="E95" i="1"/>
  <c r="E74" i="1"/>
  <c r="E45" i="1"/>
  <c r="D24" i="1"/>
  <c r="D174" i="1"/>
  <c r="D145" i="1"/>
  <c r="D124" i="1"/>
  <c r="D95" i="1"/>
  <c r="D74" i="1"/>
  <c r="D45" i="1"/>
  <c r="C174" i="1"/>
  <c r="C145" i="1"/>
  <c r="C124" i="1"/>
  <c r="C95" i="1"/>
  <c r="C74" i="1"/>
  <c r="E23" i="1"/>
  <c r="E173" i="1"/>
  <c r="E144" i="1"/>
  <c r="E123" i="1"/>
  <c r="E94" i="1"/>
  <c r="E73" i="1"/>
  <c r="E44" i="1"/>
  <c r="D23" i="1"/>
  <c r="D173" i="1"/>
  <c r="D144" i="1"/>
  <c r="D123" i="1"/>
  <c r="D94" i="1"/>
  <c r="D73" i="1"/>
  <c r="D44" i="1"/>
  <c r="C173" i="1"/>
  <c r="C144" i="1"/>
  <c r="C123" i="1"/>
  <c r="C94" i="1"/>
  <c r="C73" i="1"/>
  <c r="E22" i="1"/>
  <c r="E172" i="1"/>
  <c r="E143" i="1"/>
  <c r="E122" i="1"/>
  <c r="E93" i="1"/>
  <c r="E72" i="1"/>
  <c r="E43" i="1"/>
  <c r="D22" i="1"/>
  <c r="D172" i="1"/>
  <c r="D143" i="1"/>
  <c r="D122" i="1"/>
  <c r="D93" i="1"/>
  <c r="D72" i="1"/>
  <c r="D43" i="1"/>
  <c r="C172" i="1"/>
  <c r="C143" i="1"/>
  <c r="C122" i="1"/>
  <c r="C93" i="1"/>
  <c r="C72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</calcChain>
</file>

<file path=xl/sharedStrings.xml><?xml version="1.0" encoding="utf-8"?>
<sst xmlns="http://schemas.openxmlformats.org/spreadsheetml/2006/main" count="202" uniqueCount="44">
  <si>
    <t>Højde</t>
  </si>
  <si>
    <t>455+955</t>
  </si>
  <si>
    <t>555+955</t>
  </si>
  <si>
    <t>655+955</t>
  </si>
  <si>
    <t>455+555+655</t>
  </si>
  <si>
    <t>555+555+655</t>
  </si>
  <si>
    <t>555+655+655</t>
  </si>
  <si>
    <t>655+655+655</t>
  </si>
  <si>
    <t>555+555+955</t>
  </si>
  <si>
    <t>555+655+955</t>
  </si>
  <si>
    <t>655+655+955</t>
  </si>
  <si>
    <t>455+955+955</t>
  </si>
  <si>
    <t>555+955+955</t>
  </si>
  <si>
    <t>655+955+955</t>
  </si>
  <si>
    <t>655+655+655+655</t>
  </si>
  <si>
    <t>555+555+655+955</t>
  </si>
  <si>
    <t>Kombination</t>
  </si>
  <si>
    <t>Type PKP</t>
  </si>
  <si>
    <t>Type 2PK</t>
  </si>
  <si>
    <t>Type 3PK</t>
  </si>
  <si>
    <t>Pr. meter radiator</t>
  </si>
  <si>
    <t>Normsæt</t>
  </si>
  <si>
    <t>Beregningsæt til tabeller</t>
  </si>
  <si>
    <t>˚C</t>
  </si>
  <si>
    <t>HUDEVAD Plan XV</t>
  </si>
  <si>
    <t>%</t>
  </si>
  <si>
    <t>∆T</t>
  </si>
  <si>
    <t>Plan XV</t>
  </si>
  <si>
    <r>
      <t>T</t>
    </r>
    <r>
      <rPr>
        <b/>
        <vertAlign val="subscript"/>
        <sz val="14"/>
        <color rgb="FF000000"/>
        <rFont val="Calibri"/>
        <family val="2"/>
      </rPr>
      <t>f</t>
    </r>
  </si>
  <si>
    <r>
      <t>T</t>
    </r>
    <r>
      <rPr>
        <b/>
        <vertAlign val="subscript"/>
        <sz val="14"/>
        <color rgb="FF000000"/>
        <rFont val="Calibri"/>
        <family val="2"/>
      </rPr>
      <t>r</t>
    </r>
  </si>
  <si>
    <r>
      <t>T</t>
    </r>
    <r>
      <rPr>
        <b/>
        <vertAlign val="subscript"/>
        <sz val="14"/>
        <color rgb="FF000000"/>
        <rFont val="Calibri"/>
        <family val="2"/>
      </rPr>
      <t>i</t>
    </r>
  </si>
  <si>
    <r>
      <t>dT</t>
    </r>
    <r>
      <rPr>
        <b/>
        <vertAlign val="subscript"/>
        <sz val="14"/>
        <color rgb="FF000000"/>
        <rFont val="Calibri"/>
        <family val="2"/>
      </rPr>
      <t>ln</t>
    </r>
  </si>
  <si>
    <t>09.02.2017</t>
  </si>
  <si>
    <t xml:space="preserve">  Saltgade 11</t>
  </si>
  <si>
    <t xml:space="preserve">  DK-6760 Ribe</t>
  </si>
  <si>
    <t xml:space="preserve">  Tel.: +45 7542 0255</t>
  </si>
  <si>
    <t>Flow temperature</t>
  </si>
  <si>
    <t>Return temperature</t>
  </si>
  <si>
    <t>Room temperature</t>
  </si>
  <si>
    <t>Length</t>
  </si>
  <si>
    <t>Height</t>
  </si>
  <si>
    <t>(output in w/h)</t>
  </si>
  <si>
    <t>Hudevad Radiators A/S</t>
  </si>
  <si>
    <t xml:space="preserve">  www.hudevad.com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</si>
</sst>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˚\C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Verdana"/>
      <family val="2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Verdana"/>
      <family val="2"/>
    </font>
    <font>
      <sz val="36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vertAlign val="subscript"/>
      <sz val="14"/>
      <color rgb="FF000000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5A73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2" xfId="0" applyBorder="1"/>
    <xf numFmtId="0" fontId="0" fillId="0" borderId="4" xfId="0" applyBorder="1"/>
    <xf numFmtId="0" fontId="0" fillId="0" borderId="5" xfId="0" applyFill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1" fontId="0" fillId="0" borderId="1" xfId="0" applyNumberFormat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3" borderId="11" xfId="0" applyFont="1" applyFill="1" applyBorder="1" applyAlignment="1" applyProtection="1">
      <alignment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9" fontId="3" fillId="4" borderId="18" xfId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 applyProtection="1">
      <alignment vertical="center"/>
      <protection hidden="1"/>
    </xf>
    <xf numFmtId="0" fontId="8" fillId="2" borderId="21" xfId="0" applyFont="1" applyFill="1" applyBorder="1" applyAlignment="1" applyProtection="1">
      <alignment vertical="center"/>
      <protection hidden="1"/>
    </xf>
    <xf numFmtId="0" fontId="8" fillId="2" borderId="13" xfId="0" applyFont="1" applyFill="1" applyBorder="1" applyAlignment="1" applyProtection="1">
      <alignment vertical="center"/>
      <protection hidden="1"/>
    </xf>
    <xf numFmtId="0" fontId="8" fillId="2" borderId="22" xfId="0" applyFont="1" applyFill="1" applyBorder="1" applyAlignment="1" applyProtection="1">
      <alignment vertical="center"/>
      <protection hidden="1"/>
    </xf>
    <xf numFmtId="0" fontId="10" fillId="2" borderId="23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vertical="center"/>
      <protection hidden="1"/>
    </xf>
    <xf numFmtId="164" fontId="7" fillId="4" borderId="15" xfId="0" applyNumberFormat="1" applyFont="1" applyFill="1" applyBorder="1" applyAlignment="1" applyProtection="1">
      <alignment vertical="center"/>
      <protection locked="0"/>
    </xf>
    <xf numFmtId="164" fontId="7" fillId="4" borderId="16" xfId="0" applyNumberFormat="1" applyFont="1" applyFill="1" applyBorder="1" applyAlignment="1" applyProtection="1">
      <alignment vertical="center"/>
      <protection locked="0"/>
    </xf>
    <xf numFmtId="164" fontId="7" fillId="4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5" fillId="6" borderId="13" xfId="0" applyFont="1" applyFill="1" applyBorder="1" applyAlignment="1" applyProtection="1">
      <alignment vertical="center"/>
      <protection hidden="1"/>
    </xf>
    <xf numFmtId="0" fontId="15" fillId="6" borderId="22" xfId="0" applyFont="1" applyFill="1" applyBorder="1" applyAlignment="1" applyProtection="1">
      <alignment vertical="center"/>
      <protection hidden="1"/>
    </xf>
    <xf numFmtId="0" fontId="16" fillId="6" borderId="23" xfId="0" applyFont="1" applyFill="1" applyBorder="1" applyAlignment="1" applyProtection="1">
      <alignment vertical="center"/>
      <protection hidden="1"/>
    </xf>
    <xf numFmtId="0" fontId="16" fillId="6" borderId="14" xfId="0" applyFont="1" applyFill="1" applyBorder="1" applyAlignment="1" applyProtection="1">
      <alignment vertical="center"/>
      <protection hidden="1"/>
    </xf>
    <xf numFmtId="0" fontId="16" fillId="6" borderId="24" xfId="0" applyFont="1" applyFill="1" applyBorder="1" applyAlignment="1" applyProtection="1">
      <alignment vertical="center"/>
      <protection hidden="1"/>
    </xf>
    <xf numFmtId="0" fontId="14" fillId="5" borderId="19" xfId="0" applyFont="1" applyFill="1" applyBorder="1" applyAlignment="1" applyProtection="1">
      <alignment vertical="center"/>
      <protection hidden="1"/>
    </xf>
    <xf numFmtId="0" fontId="14" fillId="5" borderId="20" xfId="0" applyFont="1" applyFill="1" applyBorder="1" applyAlignment="1" applyProtection="1">
      <alignment vertical="center"/>
      <protection hidden="1"/>
    </xf>
    <xf numFmtId="0" fontId="13" fillId="2" borderId="3" xfId="0" applyFont="1" applyFill="1" applyBorder="1" applyAlignment="1" applyProtection="1">
      <alignment vertical="center"/>
      <protection hidden="1"/>
    </xf>
    <xf numFmtId="0" fontId="13" fillId="2" borderId="4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vertical="center"/>
      <protection hidden="1"/>
    </xf>
    <xf numFmtId="0" fontId="0" fillId="2" borderId="7" xfId="0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1" xfId="0" applyFont="1" applyBorder="1"/>
    <xf numFmtId="0" fontId="8" fillId="0" borderId="1" xfId="0" applyFont="1" applyBorder="1" applyAlignment="1"/>
    <xf numFmtId="0" fontId="8" fillId="0" borderId="1" xfId="0" applyFont="1" applyBorder="1"/>
    <xf numFmtId="0" fontId="8" fillId="0" borderId="0" xfId="0" applyFont="1" applyBorder="1" applyAlignment="1"/>
    <xf numFmtId="164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5" borderId="25" xfId="0" applyFont="1" applyFill="1" applyBorder="1" applyAlignment="1" applyProtection="1">
      <alignment vertical="center"/>
      <protection hidden="1"/>
    </xf>
    <xf numFmtId="0" fontId="0" fillId="0" borderId="5" xfId="0" applyBorder="1" applyAlignment="1"/>
    <xf numFmtId="0" fontId="15" fillId="6" borderId="22" xfId="0" applyFont="1" applyFill="1" applyBorder="1" applyAlignment="1" applyProtection="1">
      <alignment horizontal="center" vertical="center"/>
      <protection hidden="1"/>
    </xf>
    <xf numFmtId="0" fontId="16" fillId="6" borderId="24" xfId="0" applyFont="1" applyFill="1" applyBorder="1" applyAlignment="1" applyProtection="1">
      <alignment horizontal="center" vertical="center"/>
      <protection hidden="1"/>
    </xf>
    <xf numFmtId="0" fontId="14" fillId="5" borderId="18" xfId="0" applyFont="1" applyFill="1" applyBorder="1" applyAlignment="1">
      <alignment horizontal="center" vertical="center"/>
    </xf>
    <xf numFmtId="0" fontId="18" fillId="0" borderId="0" xfId="0" applyFont="1" applyBorder="1"/>
    <xf numFmtId="0" fontId="19" fillId="0" borderId="0" xfId="0" applyFont="1" applyBorder="1"/>
    <xf numFmtId="0" fontId="19" fillId="0" borderId="0" xfId="0" applyFont="1" applyBorder="1" applyAlignment="1"/>
    <xf numFmtId="0" fontId="20" fillId="0" borderId="0" xfId="0" applyFont="1" applyBorder="1"/>
    <xf numFmtId="0" fontId="3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vertical="center"/>
      <protection hidden="1"/>
    </xf>
    <xf numFmtId="164" fontId="7" fillId="0" borderId="6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NumberFormat="1" applyFont="1" applyFill="1" applyBorder="1" applyAlignment="1" applyProtection="1">
      <alignment horizontal="center"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hidden="1"/>
    </xf>
    <xf numFmtId="0" fontId="11" fillId="2" borderId="0" xfId="2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7" borderId="15" xfId="0" applyNumberFormat="1" applyFill="1" applyBorder="1" applyAlignment="1">
      <alignment horizontal="center"/>
    </xf>
    <xf numFmtId="164" fontId="0" fillId="7" borderId="16" xfId="0" applyNumberFormat="1" applyFill="1" applyBorder="1" applyAlignment="1">
      <alignment horizontal="center"/>
    </xf>
    <xf numFmtId="164" fontId="0" fillId="7" borderId="17" xfId="0" applyNumberForma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8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</cellXfs>
  <cellStyles count="3">
    <cellStyle name="Link" xfId="2" builtinId="8"/>
    <cellStyle name="Normal" xfId="0" builtinId="0"/>
    <cellStyle name="Pro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$CW$13" fmlaRange="$CW$15:$CW$18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9525</xdr:rowOff>
        </xdr:from>
        <xdr:to>
          <xdr:col>11</xdr:col>
          <xdr:colOff>0</xdr:colOff>
          <xdr:row>1</xdr:row>
          <xdr:rowOff>180975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1</xdr:col>
      <xdr:colOff>76200</xdr:colOff>
      <xdr:row>2</xdr:row>
      <xdr:rowOff>238126</xdr:rowOff>
    </xdr:from>
    <xdr:to>
      <xdr:col>4</xdr:col>
      <xdr:colOff>334063</xdr:colOff>
      <xdr:row>5</xdr:row>
      <xdr:rowOff>167266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647701"/>
          <a:ext cx="2077138" cy="653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21"/>
  <sheetViews>
    <sheetView tabSelected="1" zoomScaleNormal="100" workbookViewId="0">
      <selection activeCell="E8" sqref="E8:G8"/>
    </sheetView>
  </sheetViews>
  <sheetFormatPr defaultRowHeight="15" x14ac:dyDescent="0.25"/>
  <cols>
    <col min="1" max="1" width="9.140625" style="2"/>
    <col min="2" max="2" width="9" style="2" customWidth="1"/>
    <col min="3" max="3" width="9.140625" style="2" customWidth="1"/>
    <col min="4" max="5" width="9.140625" style="2"/>
    <col min="6" max="6" width="9.7109375" style="2" customWidth="1"/>
    <col min="7" max="7" width="16.42578125" style="2" customWidth="1"/>
    <col min="8" max="8" width="5.140625" style="2" customWidth="1"/>
    <col min="9" max="10" width="10.28515625" style="2" customWidth="1"/>
    <col min="11" max="11" width="11.5703125" style="2" customWidth="1"/>
    <col min="12" max="20" width="9.140625" style="2" hidden="1" customWidth="1"/>
    <col min="21" max="16384" width="9.140625" style="2"/>
  </cols>
  <sheetData>
    <row r="1" spans="2:20" ht="15.75" thickBot="1" x14ac:dyDescent="0.3">
      <c r="B1" s="17"/>
      <c r="C1" s="18"/>
      <c r="D1" s="18"/>
      <c r="E1" s="18"/>
      <c r="F1" s="18"/>
      <c r="G1" s="18"/>
      <c r="H1" s="18"/>
      <c r="I1" s="18"/>
      <c r="J1" s="18"/>
      <c r="K1" s="19"/>
      <c r="L1" s="18"/>
      <c r="M1" s="18"/>
      <c r="N1" s="18"/>
      <c r="O1" s="18"/>
      <c r="P1" s="18"/>
      <c r="Q1" s="18"/>
      <c r="R1" s="18"/>
      <c r="S1" s="18"/>
    </row>
    <row r="2" spans="2:20" ht="16.5" thickBot="1" x14ac:dyDescent="0.3">
      <c r="B2" s="20"/>
      <c r="C2" s="21"/>
      <c r="D2" s="21"/>
      <c r="E2" s="93" t="s">
        <v>42</v>
      </c>
      <c r="F2" s="93"/>
      <c r="G2" s="93"/>
      <c r="H2" s="21"/>
      <c r="I2" s="44"/>
      <c r="J2" s="44"/>
      <c r="K2" s="80"/>
      <c r="L2" s="22"/>
      <c r="M2" s="23"/>
      <c r="N2" s="24"/>
      <c r="O2" s="24"/>
      <c r="P2" s="25"/>
      <c r="Q2" s="25"/>
      <c r="R2" s="25"/>
      <c r="S2" s="25"/>
    </row>
    <row r="3" spans="2:20" ht="21.75" thickBot="1" x14ac:dyDescent="0.3">
      <c r="B3" s="20"/>
      <c r="C3" s="21"/>
      <c r="D3" s="21"/>
      <c r="E3" s="93" t="s">
        <v>33</v>
      </c>
      <c r="F3" s="93"/>
      <c r="G3" s="93"/>
      <c r="H3" s="21"/>
      <c r="I3" s="45"/>
      <c r="J3" s="45"/>
      <c r="K3" s="81"/>
      <c r="L3" s="32"/>
      <c r="M3" s="32"/>
      <c r="N3" s="32"/>
      <c r="O3" s="32"/>
      <c r="P3" s="32"/>
      <c r="Q3" s="32"/>
      <c r="R3" s="32"/>
      <c r="S3" s="32"/>
    </row>
    <row r="4" spans="2:20" ht="15.75" x14ac:dyDescent="0.25">
      <c r="B4" s="20"/>
      <c r="C4" s="21"/>
      <c r="D4" s="21"/>
      <c r="E4" s="93" t="s">
        <v>34</v>
      </c>
      <c r="F4" s="93"/>
      <c r="G4" s="93"/>
      <c r="H4" s="21"/>
      <c r="I4" s="46"/>
      <c r="J4" s="46"/>
      <c r="K4" s="82"/>
      <c r="L4" s="35"/>
      <c r="M4" s="33"/>
      <c r="N4" s="34"/>
      <c r="O4" s="35"/>
      <c r="P4" s="33"/>
      <c r="Q4" s="34"/>
      <c r="R4" s="35"/>
      <c r="S4" s="26"/>
    </row>
    <row r="5" spans="2:20" ht="19.5" thickBot="1" x14ac:dyDescent="0.3">
      <c r="B5" s="20"/>
      <c r="C5" s="21"/>
      <c r="D5" s="21"/>
      <c r="E5" s="94" t="s">
        <v>35</v>
      </c>
      <c r="F5" s="94"/>
      <c r="G5" s="94"/>
      <c r="H5" s="21"/>
      <c r="I5" s="47"/>
      <c r="J5" s="47"/>
      <c r="K5" s="83"/>
      <c r="L5" s="38"/>
      <c r="M5" s="36"/>
      <c r="N5" s="37"/>
      <c r="O5" s="38"/>
      <c r="P5" s="36"/>
      <c r="Q5" s="37"/>
      <c r="R5" s="38"/>
      <c r="S5" s="27"/>
    </row>
    <row r="6" spans="2:20" ht="21.75" thickBot="1" x14ac:dyDescent="0.3">
      <c r="B6" s="20"/>
      <c r="C6" s="21"/>
      <c r="D6" s="21"/>
      <c r="E6" s="95" t="s">
        <v>43</v>
      </c>
      <c r="F6" s="95"/>
      <c r="G6" s="95"/>
      <c r="H6" s="21"/>
      <c r="I6" s="48"/>
      <c r="J6" s="48"/>
      <c r="K6" s="84"/>
      <c r="L6" s="41"/>
      <c r="M6" s="39"/>
      <c r="N6" s="40"/>
      <c r="O6" s="41"/>
      <c r="P6" s="39"/>
      <c r="Q6" s="40"/>
      <c r="R6" s="41"/>
      <c r="S6" s="28"/>
    </row>
    <row r="7" spans="2:20" ht="15.75" thickBot="1" x14ac:dyDescent="0.3">
      <c r="B7" s="20"/>
      <c r="C7" s="21"/>
      <c r="D7" s="21"/>
      <c r="E7" s="95"/>
      <c r="F7" s="95"/>
      <c r="G7" s="95"/>
      <c r="H7" s="21"/>
      <c r="I7" s="42"/>
      <c r="J7" s="42"/>
      <c r="K7" s="85"/>
      <c r="L7" s="21"/>
      <c r="M7" s="21"/>
      <c r="N7" s="21"/>
      <c r="O7" s="21"/>
      <c r="P7" s="21"/>
      <c r="Q7" s="18"/>
      <c r="R7" s="21"/>
      <c r="S7" s="21"/>
    </row>
    <row r="8" spans="2:20" ht="15.75" thickBot="1" x14ac:dyDescent="0.3">
      <c r="B8" s="20"/>
      <c r="C8" s="21"/>
      <c r="D8" s="21"/>
      <c r="E8" s="96"/>
      <c r="F8" s="95"/>
      <c r="G8" s="95"/>
      <c r="H8" s="21"/>
      <c r="I8" s="49"/>
      <c r="J8" s="49"/>
      <c r="K8" s="86"/>
      <c r="L8" s="29"/>
      <c r="M8" s="30"/>
      <c r="N8" s="21"/>
      <c r="O8" s="21"/>
      <c r="P8" s="21"/>
      <c r="Q8" s="31"/>
      <c r="R8" s="21"/>
      <c r="S8" s="21"/>
    </row>
    <row r="9" spans="2:20" ht="15.75" customHeight="1" thickBot="1" x14ac:dyDescent="0.3">
      <c r="B9" s="63"/>
      <c r="C9" s="43"/>
      <c r="D9" s="43"/>
      <c r="E9" s="43"/>
      <c r="F9" s="43"/>
      <c r="G9" s="43"/>
      <c r="H9" s="43"/>
      <c r="I9" s="87"/>
      <c r="J9" s="87"/>
      <c r="K9" s="88"/>
      <c r="L9" s="21"/>
      <c r="M9" s="21"/>
      <c r="N9" s="21"/>
      <c r="O9" s="21"/>
      <c r="P9" s="21"/>
      <c r="Q9" s="21"/>
      <c r="R9" s="21"/>
      <c r="S9" s="21"/>
    </row>
    <row r="10" spans="2:20" ht="15.75" customHeight="1" x14ac:dyDescent="0.25">
      <c r="B10" s="104" t="s">
        <v>27</v>
      </c>
      <c r="C10" s="105"/>
      <c r="D10" s="105"/>
      <c r="E10" s="105"/>
      <c r="F10" s="105"/>
      <c r="G10" s="105"/>
      <c r="H10" s="105"/>
      <c r="I10" s="105"/>
      <c r="J10" s="105"/>
      <c r="K10" s="106"/>
      <c r="L10" s="57"/>
      <c r="M10" s="57"/>
      <c r="N10" s="57"/>
      <c r="O10" s="57"/>
      <c r="P10" s="57"/>
      <c r="Q10" s="57"/>
      <c r="R10" s="57"/>
      <c r="S10" s="58"/>
    </row>
    <row r="11" spans="2:20" ht="15.75" customHeight="1" x14ac:dyDescent="0.25">
      <c r="B11" s="104"/>
      <c r="C11" s="105"/>
      <c r="D11" s="105"/>
      <c r="E11" s="105"/>
      <c r="F11" s="105"/>
      <c r="G11" s="105"/>
      <c r="H11" s="105"/>
      <c r="I11" s="105"/>
      <c r="J11" s="105"/>
      <c r="K11" s="106"/>
      <c r="L11" s="59"/>
      <c r="M11" s="59"/>
      <c r="N11" s="59"/>
      <c r="O11" s="59"/>
      <c r="P11" s="59"/>
      <c r="Q11" s="59"/>
      <c r="R11" s="59"/>
      <c r="S11" s="60"/>
    </row>
    <row r="12" spans="2:20" ht="15.75" customHeight="1" thickBot="1" x14ac:dyDescent="0.3">
      <c r="B12" s="107"/>
      <c r="C12" s="108"/>
      <c r="D12" s="108"/>
      <c r="E12" s="108"/>
      <c r="F12" s="108"/>
      <c r="G12" s="108"/>
      <c r="H12" s="108"/>
      <c r="I12" s="108"/>
      <c r="J12" s="108"/>
      <c r="K12" s="109"/>
      <c r="L12" s="61"/>
      <c r="M12" s="61"/>
      <c r="N12" s="61"/>
      <c r="O12" s="61"/>
      <c r="P12" s="61"/>
      <c r="Q12" s="61"/>
      <c r="R12" s="61"/>
      <c r="S12" s="62"/>
    </row>
    <row r="13" spans="2:20" ht="16.5" customHeight="1" thickBot="1" x14ac:dyDescent="0.3">
      <c r="B13" s="55"/>
      <c r="C13" s="56"/>
      <c r="D13" s="56"/>
      <c r="E13" s="56"/>
      <c r="F13" s="56"/>
      <c r="G13" s="56"/>
      <c r="H13" s="56"/>
      <c r="I13" s="56"/>
      <c r="J13" s="56"/>
      <c r="K13" s="71"/>
      <c r="L13" s="9"/>
      <c r="M13" s="2">
        <v>86</v>
      </c>
      <c r="N13" s="2">
        <v>116</v>
      </c>
      <c r="O13" s="8">
        <v>173</v>
      </c>
      <c r="Q13" s="9"/>
      <c r="R13" s="2">
        <v>86</v>
      </c>
      <c r="S13" s="2">
        <v>116</v>
      </c>
      <c r="T13" s="8">
        <v>173</v>
      </c>
    </row>
    <row r="14" spans="2:20" ht="15.75" x14ac:dyDescent="0.25">
      <c r="B14" s="72" t="s">
        <v>36</v>
      </c>
      <c r="C14" s="50"/>
      <c r="D14" s="51"/>
      <c r="E14" s="99" t="s">
        <v>37</v>
      </c>
      <c r="F14" s="99"/>
      <c r="G14" s="51"/>
      <c r="H14" s="99" t="s">
        <v>38</v>
      </c>
      <c r="I14" s="99"/>
      <c r="J14" s="99"/>
      <c r="K14" s="73" t="s">
        <v>26</v>
      </c>
      <c r="L14" s="9" t="s">
        <v>0</v>
      </c>
      <c r="M14" s="2" t="s">
        <v>17</v>
      </c>
      <c r="N14" s="2" t="s">
        <v>18</v>
      </c>
      <c r="O14" s="8" t="s">
        <v>19</v>
      </c>
      <c r="Q14" s="9" t="s">
        <v>0</v>
      </c>
      <c r="R14" s="2" t="s">
        <v>17</v>
      </c>
      <c r="S14" s="2" t="s">
        <v>18</v>
      </c>
      <c r="T14" s="8" t="s">
        <v>19</v>
      </c>
    </row>
    <row r="15" spans="2:20" ht="15.75" customHeight="1" thickBot="1" x14ac:dyDescent="0.3">
      <c r="B15" s="52" t="s">
        <v>28</v>
      </c>
      <c r="C15" s="53"/>
      <c r="D15" s="54"/>
      <c r="E15" s="52" t="s">
        <v>29</v>
      </c>
      <c r="F15" s="53"/>
      <c r="G15" s="54"/>
      <c r="H15" s="52" t="s">
        <v>30</v>
      </c>
      <c r="I15" s="53"/>
      <c r="J15" s="54"/>
      <c r="K15" s="74" t="s">
        <v>31</v>
      </c>
      <c r="L15" s="9">
        <v>1600</v>
      </c>
      <c r="M15" s="2">
        <v>61.2</v>
      </c>
      <c r="N15" s="2">
        <v>77.400000000000006</v>
      </c>
      <c r="O15" s="13">
        <v>111.6</v>
      </c>
      <c r="Q15" s="9">
        <v>1600</v>
      </c>
      <c r="R15" s="2">
        <f>M15/0.579</f>
        <v>105.69948186528498</v>
      </c>
      <c r="S15" s="2">
        <f t="shared" ref="S15" si="0">N15/0.579</f>
        <v>133.67875647668396</v>
      </c>
      <c r="T15" s="8">
        <f t="shared" ref="T15:T30" si="1">O15/0.579</f>
        <v>192.74611398963731</v>
      </c>
    </row>
    <row r="16" spans="2:20" ht="15" customHeight="1" thickBot="1" x14ac:dyDescent="0.3">
      <c r="B16" s="101">
        <v>60</v>
      </c>
      <c r="C16" s="102"/>
      <c r="D16" s="103"/>
      <c r="E16" s="101">
        <v>40</v>
      </c>
      <c r="F16" s="102"/>
      <c r="G16" s="103"/>
      <c r="H16" s="101">
        <v>20</v>
      </c>
      <c r="I16" s="102"/>
      <c r="J16" s="103"/>
      <c r="K16" s="75">
        <f>(B16+E16)/2-H16</f>
        <v>30</v>
      </c>
      <c r="L16" s="9">
        <v>1700</v>
      </c>
      <c r="M16" s="4">
        <v>65.2</v>
      </c>
      <c r="N16" s="4">
        <v>82.4</v>
      </c>
      <c r="O16" s="13">
        <v>119.1</v>
      </c>
      <c r="Q16" s="9">
        <v>1700</v>
      </c>
      <c r="R16" s="2">
        <f t="shared" ref="R16:R30" si="2">M16/0.579</f>
        <v>112.60794473229707</v>
      </c>
      <c r="S16" s="2">
        <f t="shared" ref="S16:S30" si="3">N16/0.579</f>
        <v>142.31433506044908</v>
      </c>
      <c r="T16" s="8">
        <f t="shared" si="1"/>
        <v>205.69948186528498</v>
      </c>
    </row>
    <row r="17" spans="2:20" ht="15" customHeight="1" x14ac:dyDescent="0.25">
      <c r="B17" s="69"/>
      <c r="C17" s="69"/>
      <c r="D17" s="69"/>
      <c r="E17" s="69"/>
      <c r="F17" s="69"/>
      <c r="G17" s="69"/>
      <c r="H17" s="69"/>
      <c r="I17" s="69"/>
      <c r="J17" s="69"/>
      <c r="K17" s="70"/>
      <c r="L17" s="9"/>
      <c r="M17" s="4"/>
      <c r="N17" s="4"/>
      <c r="O17" s="13"/>
      <c r="Q17" s="9"/>
      <c r="T17" s="8"/>
    </row>
    <row r="18" spans="2:20" ht="15.75" customHeight="1" x14ac:dyDescent="0.25">
      <c r="B18" s="66" t="s">
        <v>39</v>
      </c>
      <c r="C18" s="66">
        <v>550</v>
      </c>
      <c r="D18" s="68"/>
      <c r="E18" s="68"/>
      <c r="F18" s="3"/>
      <c r="L18" s="9">
        <v>1800</v>
      </c>
      <c r="M18" s="4">
        <v>68.900000000000006</v>
      </c>
      <c r="N18" s="4">
        <v>87</v>
      </c>
      <c r="O18" s="13">
        <v>125.9</v>
      </c>
      <c r="Q18" s="9">
        <v>1800</v>
      </c>
      <c r="R18" s="2">
        <f t="shared" si="2"/>
        <v>118.99827288428327</v>
      </c>
      <c r="S18" s="2">
        <f t="shared" si="3"/>
        <v>150.25906735751298</v>
      </c>
      <c r="T18" s="8">
        <f t="shared" si="1"/>
        <v>217.44386873920556</v>
      </c>
    </row>
    <row r="19" spans="2:20" ht="15" customHeight="1" x14ac:dyDescent="0.25">
      <c r="B19" s="67"/>
      <c r="C19" s="67">
        <v>86</v>
      </c>
      <c r="D19" s="67">
        <v>116</v>
      </c>
      <c r="E19" s="67">
        <v>173</v>
      </c>
      <c r="L19" s="9">
        <v>1900</v>
      </c>
      <c r="M19" s="4">
        <v>79.5</v>
      </c>
      <c r="N19" s="4">
        <v>98.7</v>
      </c>
      <c r="O19" s="13">
        <v>142.69999999999999</v>
      </c>
      <c r="Q19" s="9">
        <v>1900</v>
      </c>
      <c r="R19" s="2">
        <f t="shared" si="2"/>
        <v>137.3056994818653</v>
      </c>
      <c r="S19" s="2">
        <f t="shared" si="3"/>
        <v>170.46632124352334</v>
      </c>
      <c r="T19" s="8">
        <f t="shared" si="1"/>
        <v>246.45941278065629</v>
      </c>
    </row>
    <row r="20" spans="2:20" ht="15.75" customHeight="1" x14ac:dyDescent="0.25">
      <c r="B20" s="67" t="s">
        <v>40</v>
      </c>
      <c r="C20" s="1" t="s">
        <v>17</v>
      </c>
      <c r="D20" s="1" t="s">
        <v>18</v>
      </c>
      <c r="E20" s="1" t="s">
        <v>19</v>
      </c>
      <c r="F20" s="76" t="s">
        <v>25</v>
      </c>
      <c r="G20" s="76" t="s">
        <v>16</v>
      </c>
      <c r="L20" s="9">
        <v>2000</v>
      </c>
      <c r="M20" s="4">
        <v>83.5</v>
      </c>
      <c r="N20" s="4">
        <v>103.6</v>
      </c>
      <c r="O20" s="13">
        <v>150.1</v>
      </c>
      <c r="Q20" s="9">
        <v>2000</v>
      </c>
      <c r="R20" s="2">
        <f t="shared" si="2"/>
        <v>144.21416234887738</v>
      </c>
      <c r="S20" s="2">
        <f t="shared" si="3"/>
        <v>178.92918825561313</v>
      </c>
      <c r="T20" s="8">
        <f t="shared" si="1"/>
        <v>259.24006908462866</v>
      </c>
    </row>
    <row r="21" spans="2:20" ht="15.75" x14ac:dyDescent="0.25">
      <c r="B21" s="67">
        <v>1600</v>
      </c>
      <c r="C21" s="16">
        <f>((R39/1000)*($C$18-150))*((100-$F$21)/100)</f>
        <v>545.18472676359352</v>
      </c>
      <c r="D21" s="16">
        <f>((S39/1000)*($C$18-150))*((100-$F$21)/100)</f>
        <v>689.49833090689776</v>
      </c>
      <c r="E21" s="16">
        <f>((T39/1000)*($C$18-150))*((100-$F$21)/100)</f>
        <v>994.16038409831754</v>
      </c>
      <c r="F21" s="76">
        <v>13.5</v>
      </c>
      <c r="G21" s="76" t="s">
        <v>1</v>
      </c>
      <c r="L21" s="9">
        <v>2100</v>
      </c>
      <c r="M21" s="4">
        <v>87.2</v>
      </c>
      <c r="N21" s="4">
        <v>108.3</v>
      </c>
      <c r="O21" s="13">
        <v>157</v>
      </c>
      <c r="Q21" s="9">
        <v>2100</v>
      </c>
      <c r="R21" s="2">
        <f t="shared" si="2"/>
        <v>150.60449050086356</v>
      </c>
      <c r="S21" s="2">
        <f t="shared" si="3"/>
        <v>187.04663212435233</v>
      </c>
      <c r="T21" s="8">
        <f t="shared" si="1"/>
        <v>271.15716753022457</v>
      </c>
    </row>
    <row r="22" spans="2:20" ht="15.75" x14ac:dyDescent="0.25">
      <c r="B22" s="67">
        <v>1700</v>
      </c>
      <c r="C22" s="16">
        <f>((R40/1000)*($C$18-150))*((100-$F$22)/100)</f>
        <v>570.74573193619608</v>
      </c>
      <c r="D22" s="16">
        <f>((S40/1000)*($C$18-150))*((100-$F$22)/100)</f>
        <v>721.31055692549955</v>
      </c>
      <c r="E22" s="16">
        <f>((T40/1000)*($C$18-150))*((100-$F$22)/100)</f>
        <v>1042.5738753619778</v>
      </c>
      <c r="F22" s="76">
        <v>15</v>
      </c>
      <c r="G22" s="76" t="s">
        <v>2</v>
      </c>
      <c r="L22" s="9">
        <v>2200</v>
      </c>
      <c r="M22" s="4">
        <v>90.8</v>
      </c>
      <c r="N22" s="4">
        <v>112.9</v>
      </c>
      <c r="O22" s="13">
        <v>163.80000000000001</v>
      </c>
      <c r="Q22" s="9">
        <v>2200</v>
      </c>
      <c r="R22" s="2">
        <f t="shared" si="2"/>
        <v>156.82210708117444</v>
      </c>
      <c r="S22" s="2">
        <f t="shared" si="3"/>
        <v>194.99136442141625</v>
      </c>
      <c r="T22" s="8">
        <f t="shared" si="1"/>
        <v>282.90155440414514</v>
      </c>
    </row>
    <row r="23" spans="2:20" ht="15.75" x14ac:dyDescent="0.25">
      <c r="B23" s="67">
        <v>1800</v>
      </c>
      <c r="C23" s="16">
        <f>((R41/1000)*($C$18-150))*((100-$F$23)/100)</f>
        <v>592.49112372586194</v>
      </c>
      <c r="D23" s="16">
        <f>((S41/1000)*($C$18-150))*((100-$F$23)/100)</f>
        <v>748.13828394992743</v>
      </c>
      <c r="E23" s="16">
        <f>((T41/1000)*($C$18-150))*((100-$F$23)/100)</f>
        <v>1082.650689072366</v>
      </c>
      <c r="F23" s="76">
        <v>16.5</v>
      </c>
      <c r="G23" s="76" t="s">
        <v>3</v>
      </c>
      <c r="L23" s="9">
        <v>2300</v>
      </c>
      <c r="M23" s="4">
        <v>91.9</v>
      </c>
      <c r="N23" s="4">
        <v>115.4</v>
      </c>
      <c r="O23" s="13">
        <v>166.9</v>
      </c>
      <c r="Q23" s="9">
        <v>2300</v>
      </c>
      <c r="R23" s="2">
        <f t="shared" si="2"/>
        <v>158.72193436960279</v>
      </c>
      <c r="S23" s="2">
        <f t="shared" si="3"/>
        <v>199.30915371329883</v>
      </c>
      <c r="T23" s="8">
        <f t="shared" si="1"/>
        <v>288.25561312607948</v>
      </c>
    </row>
    <row r="24" spans="2:20" ht="15.75" x14ac:dyDescent="0.25">
      <c r="B24" s="67">
        <v>1900</v>
      </c>
      <c r="C24" s="16">
        <f>((R42/1000)*($C$18-150))*((100-$F$24)/100)</f>
        <v>671.36258146735167</v>
      </c>
      <c r="D24" s="16">
        <f>((S42/1000)*($C$18-150))*((100-$F$24)/100)</f>
        <v>833.50297850097604</v>
      </c>
      <c r="E24" s="16">
        <f>((T42/1000)*($C$18-150))*((100-$F$24)/100)</f>
        <v>1205.0747217030323</v>
      </c>
      <c r="F24" s="76">
        <v>18</v>
      </c>
      <c r="G24" s="76" t="s">
        <v>4</v>
      </c>
      <c r="L24" s="9">
        <v>2400</v>
      </c>
      <c r="M24" s="4">
        <v>95.5</v>
      </c>
      <c r="N24" s="4">
        <v>120</v>
      </c>
      <c r="O24" s="13">
        <v>173.7</v>
      </c>
      <c r="Q24" s="9">
        <v>2400</v>
      </c>
      <c r="R24" s="2">
        <f t="shared" si="2"/>
        <v>164.93955094991367</v>
      </c>
      <c r="S24" s="2">
        <f t="shared" si="3"/>
        <v>207.25388601036272</v>
      </c>
      <c r="T24" s="8">
        <f t="shared" si="1"/>
        <v>300</v>
      </c>
    </row>
    <row r="25" spans="2:20" ht="15.75" x14ac:dyDescent="0.25">
      <c r="B25" s="67">
        <v>2000</v>
      </c>
      <c r="C25" s="16">
        <f>((R43/1000)*($C$18-150))*((100-$F$25)/100)</f>
        <v>696.54254022924283</v>
      </c>
      <c r="D25" s="16">
        <f>((S43/1000)*($C$18-150))*((100-$F$25)/100)</f>
        <v>864.21325949400648</v>
      </c>
      <c r="E25" s="16">
        <f>((T43/1000)*($C$18-150))*((100-$F$25)/100)</f>
        <v>1252.1082070468181</v>
      </c>
      <c r="F25" s="76">
        <v>19</v>
      </c>
      <c r="G25" s="76" t="s">
        <v>5</v>
      </c>
      <c r="L25" s="9">
        <v>2500</v>
      </c>
      <c r="M25" s="4">
        <v>99.1</v>
      </c>
      <c r="N25" s="4">
        <v>124.7</v>
      </c>
      <c r="O25" s="13">
        <v>180.5</v>
      </c>
      <c r="Q25" s="9">
        <v>2500</v>
      </c>
      <c r="R25" s="2">
        <f t="shared" si="2"/>
        <v>171.15716753022454</v>
      </c>
      <c r="S25" s="2">
        <f t="shared" si="3"/>
        <v>215.37132987910192</v>
      </c>
      <c r="T25" s="8">
        <f t="shared" si="1"/>
        <v>311.74438687392058</v>
      </c>
    </row>
    <row r="26" spans="2:20" ht="15.75" x14ac:dyDescent="0.25">
      <c r="B26" s="67">
        <v>2100</v>
      </c>
      <c r="C26" s="16">
        <f>((R44/1000)*($C$18-150))*((100-$F$26)/100)</f>
        <v>713.93679395064703</v>
      </c>
      <c r="D26" s="16">
        <f>((S44/1000)*($C$18-150))*((100-$F$26)/100)</f>
        <v>886.68984845017258</v>
      </c>
      <c r="E26" s="16">
        <f>((T44/1000)*($C$18-150))*((100-$F$26)/100)</f>
        <v>1285.4137230533438</v>
      </c>
      <c r="F26" s="76">
        <v>20.5</v>
      </c>
      <c r="G26" s="76" t="s">
        <v>6</v>
      </c>
      <c r="L26" s="9">
        <v>2600</v>
      </c>
      <c r="M26" s="4">
        <v>99.8</v>
      </c>
      <c r="N26" s="4">
        <v>126.8</v>
      </c>
      <c r="O26" s="13">
        <v>183</v>
      </c>
      <c r="Q26" s="9">
        <v>2600</v>
      </c>
      <c r="R26" s="2">
        <f t="shared" si="2"/>
        <v>172.36614853195164</v>
      </c>
      <c r="S26" s="2">
        <f t="shared" si="3"/>
        <v>218.99827288428327</v>
      </c>
      <c r="T26" s="8">
        <f t="shared" si="1"/>
        <v>316.06217616580312</v>
      </c>
    </row>
    <row r="27" spans="2:20" ht="15.75" x14ac:dyDescent="0.25">
      <c r="B27" s="67">
        <v>2200</v>
      </c>
      <c r="C27" s="16">
        <f>((R45/1000)*($C$18-150))*((100-$F$27)/100)</f>
        <v>734.06016385687803</v>
      </c>
      <c r="D27" s="16">
        <f>((S45/1000)*($C$18-150))*((100-$F$27)/100)</f>
        <v>912.72458699825506</v>
      </c>
      <c r="E27" s="16">
        <f>((T45/1000)*($C$18-150))*((100-$F$27)/100)</f>
        <v>1324.2186656360866</v>
      </c>
      <c r="F27" s="76">
        <v>21.5</v>
      </c>
      <c r="G27" s="76" t="s">
        <v>7</v>
      </c>
      <c r="L27" s="9">
        <v>2700</v>
      </c>
      <c r="M27" s="4">
        <v>103.8</v>
      </c>
      <c r="N27" s="4">
        <v>131.80000000000001</v>
      </c>
      <c r="O27" s="13">
        <v>190.4</v>
      </c>
      <c r="Q27" s="9">
        <v>2700</v>
      </c>
      <c r="R27" s="2">
        <f t="shared" si="2"/>
        <v>179.27461139896374</v>
      </c>
      <c r="S27" s="2">
        <f t="shared" si="3"/>
        <v>227.63385146804839</v>
      </c>
      <c r="T27" s="8">
        <f t="shared" si="1"/>
        <v>328.84283246977549</v>
      </c>
    </row>
    <row r="28" spans="2:20" ht="15.75" x14ac:dyDescent="0.25">
      <c r="B28" s="67">
        <v>2300</v>
      </c>
      <c r="C28" s="16">
        <f>((R46/1000)*($C$18-150))*((100-$F$28)/100)</f>
        <v>728.75640976183786</v>
      </c>
      <c r="D28" s="16">
        <f>((S46/1000)*($C$18-150))*((100-$F$28)/100)</f>
        <v>915.10870170311307</v>
      </c>
      <c r="E28" s="16">
        <f>((T46/1000)*($C$18-150))*((100-$F$28)/100)</f>
        <v>1323.4977670212265</v>
      </c>
      <c r="F28" s="76">
        <v>23</v>
      </c>
      <c r="G28" s="76" t="s">
        <v>8</v>
      </c>
      <c r="L28" s="9">
        <v>2800</v>
      </c>
      <c r="M28" s="4">
        <v>107.5</v>
      </c>
      <c r="N28" s="4">
        <v>136.4</v>
      </c>
      <c r="O28" s="13">
        <v>197.3</v>
      </c>
      <c r="Q28" s="9">
        <v>2800</v>
      </c>
      <c r="R28" s="2">
        <f t="shared" si="2"/>
        <v>185.66493955094992</v>
      </c>
      <c r="S28" s="2">
        <f t="shared" si="3"/>
        <v>235.57858376511228</v>
      </c>
      <c r="T28" s="8">
        <f t="shared" si="1"/>
        <v>340.7599309153714</v>
      </c>
    </row>
    <row r="29" spans="2:20" ht="15.75" x14ac:dyDescent="0.25">
      <c r="B29" s="67">
        <v>2400</v>
      </c>
      <c r="C29" s="16">
        <f>((R47/1000)*($C$18-150))*((100-$F$29)/100)</f>
        <v>747.46887809327177</v>
      </c>
      <c r="D29" s="16">
        <f>((S47/1000)*($C$18-150))*((100-$F$29)/100)</f>
        <v>939.22790964599585</v>
      </c>
      <c r="E29" s="16">
        <f>((T47/1000)*($C$18-150))*((100-$F$29)/100)</f>
        <v>1359.5323992125789</v>
      </c>
      <c r="F29" s="76">
        <v>24</v>
      </c>
      <c r="G29" s="76" t="s">
        <v>9</v>
      </c>
      <c r="L29" s="9">
        <v>2900</v>
      </c>
      <c r="M29" s="4">
        <v>121</v>
      </c>
      <c r="N29" s="4">
        <v>150.5</v>
      </c>
      <c r="O29" s="13">
        <v>218.4</v>
      </c>
      <c r="Q29" s="9">
        <v>2900</v>
      </c>
      <c r="R29" s="2">
        <f t="shared" si="2"/>
        <v>208.98100172711574</v>
      </c>
      <c r="S29" s="2">
        <f t="shared" si="3"/>
        <v>259.93091537132989</v>
      </c>
      <c r="T29" s="8">
        <f t="shared" si="1"/>
        <v>377.20207253886014</v>
      </c>
    </row>
    <row r="30" spans="2:20" ht="16.5" thickBot="1" x14ac:dyDescent="0.3">
      <c r="B30" s="67">
        <v>2500</v>
      </c>
      <c r="C30" s="16">
        <f>((R48/1000)*($C$18-150))*((100-$F$30)/100)</f>
        <v>765.43985070656413</v>
      </c>
      <c r="D30" s="16">
        <f>((S48/1000)*($C$18-150))*((100-$F$30)/100)</f>
        <v>963.17204221098427</v>
      </c>
      <c r="E30" s="16">
        <f>((T48/1000)*($C$18-150))*((100-$F$30)/100)</f>
        <v>1394.166428380775</v>
      </c>
      <c r="F30" s="76">
        <v>25</v>
      </c>
      <c r="G30" s="76" t="s">
        <v>10</v>
      </c>
      <c r="L30" s="10">
        <v>3000</v>
      </c>
      <c r="M30" s="14">
        <v>122.1</v>
      </c>
      <c r="N30" s="14">
        <v>153</v>
      </c>
      <c r="O30" s="15">
        <v>221.5</v>
      </c>
      <c r="Q30" s="10">
        <v>3000</v>
      </c>
      <c r="R30" s="11">
        <f t="shared" si="2"/>
        <v>210.88082901554404</v>
      </c>
      <c r="S30" s="11">
        <f t="shared" si="3"/>
        <v>264.24870466321244</v>
      </c>
      <c r="T30" s="12">
        <f t="shared" si="1"/>
        <v>382.55613126079447</v>
      </c>
    </row>
    <row r="31" spans="2:20" ht="15.75" x14ac:dyDescent="0.25">
      <c r="B31" s="67">
        <v>2600</v>
      </c>
      <c r="C31" s="16">
        <f>((R49/1000)*($C$18-150))*((100-$F$31)/100)</f>
        <v>760.56863578043942</v>
      </c>
      <c r="D31" s="16">
        <f>((S49/1000)*($C$18-150))*((100-$F$31)/100)</f>
        <v>966.33369756472666</v>
      </c>
      <c r="E31" s="16">
        <f>((T49/1000)*($C$18-150))*((100-$F$31)/100)</f>
        <v>1394.6298632046135</v>
      </c>
      <c r="F31" s="76">
        <v>26</v>
      </c>
      <c r="G31" s="76" t="s">
        <v>11</v>
      </c>
    </row>
    <row r="32" spans="2:20" ht="15.75" x14ac:dyDescent="0.25">
      <c r="B32" s="67">
        <v>2700</v>
      </c>
      <c r="C32" s="16">
        <f>((R50/1000)*($C$18-150))*((100-$F$32)/100)</f>
        <v>780.36245203416331</v>
      </c>
      <c r="D32" s="16">
        <f>((S50/1000)*($C$18-150))*((100-$F$32)/100)</f>
        <v>990.86484757324388</v>
      </c>
      <c r="E32" s="16">
        <f>((T50/1000)*($C$18-150))*((100-$F$32)/100)</f>
        <v>1431.4162896657485</v>
      </c>
      <c r="F32" s="76">
        <v>27</v>
      </c>
      <c r="G32" s="76" t="s">
        <v>12</v>
      </c>
    </row>
    <row r="33" spans="2:20" ht="16.5" thickBot="1" x14ac:dyDescent="0.3">
      <c r="B33" s="67">
        <v>2800</v>
      </c>
      <c r="C33" s="16">
        <f>((R51/1000)*($C$18-150))*((100-$F$33)/100)</f>
        <v>802.64336850915356</v>
      </c>
      <c r="D33" s="16">
        <f>((S51/1000)*($C$18-150))*((100-$F$33)/100)</f>
        <v>1018.4237717641723</v>
      </c>
      <c r="E33" s="16">
        <f>((T51/1000)*($C$18-150))*((100-$F$33)/100)</f>
        <v>1473.1305730870326</v>
      </c>
      <c r="F33" s="76">
        <v>27.5</v>
      </c>
      <c r="G33" s="76" t="s">
        <v>13</v>
      </c>
    </row>
    <row r="34" spans="2:20" ht="15.75" x14ac:dyDescent="0.25">
      <c r="B34" s="67">
        <v>2900</v>
      </c>
      <c r="C34" s="16">
        <f>((R52/1000)*($C$18-150))*((100-$F$34)/100)</f>
        <v>890.97919520858909</v>
      </c>
      <c r="D34" s="16">
        <f>((S52/1000)*($C$18-150))*((100-$F$34)/100)</f>
        <v>1108.2013956933276</v>
      </c>
      <c r="E34" s="16">
        <f>((T52/1000)*($C$18-150))*((100-$F$34)/100)</f>
        <v>1608.1806300293872</v>
      </c>
      <c r="F34" s="76">
        <v>28.5</v>
      </c>
      <c r="G34" s="76" t="s">
        <v>14</v>
      </c>
      <c r="L34" s="5"/>
      <c r="M34" s="90" t="s">
        <v>21</v>
      </c>
      <c r="N34" s="90"/>
      <c r="O34" s="6"/>
      <c r="Q34" s="91" t="s">
        <v>22</v>
      </c>
      <c r="R34" s="90"/>
      <c r="S34" s="90"/>
      <c r="T34" s="92"/>
    </row>
    <row r="35" spans="2:20" ht="15.75" x14ac:dyDescent="0.25">
      <c r="B35" s="67">
        <v>3000</v>
      </c>
      <c r="C35" s="16">
        <f>((R53/1000)*($C$18-150))*((100-$F$35)/100)</f>
        <v>892.79174029737953</v>
      </c>
      <c r="D35" s="16">
        <f>((S53/1000)*($C$18-150))*((100-$F$35)/100)</f>
        <v>1118.7316647461021</v>
      </c>
      <c r="E35" s="16">
        <f>((T53/1000)*($C$18-150))*((100-$F$35)/100)</f>
        <v>1619.6017237990957</v>
      </c>
      <c r="F35" s="76">
        <v>29</v>
      </c>
      <c r="G35" s="76" t="s">
        <v>15</v>
      </c>
      <c r="L35" s="7">
        <v>75</v>
      </c>
      <c r="M35" s="4">
        <v>65</v>
      </c>
      <c r="N35" s="4">
        <v>20</v>
      </c>
      <c r="O35" s="8"/>
      <c r="Q35" s="9"/>
      <c r="T35" s="8"/>
    </row>
    <row r="36" spans="2:20" x14ac:dyDescent="0.25">
      <c r="C36" s="89" t="s">
        <v>41</v>
      </c>
      <c r="D36" s="89"/>
      <c r="E36" s="89"/>
      <c r="F36" s="77"/>
      <c r="G36" s="77"/>
      <c r="L36" s="98" t="s">
        <v>20</v>
      </c>
      <c r="M36" s="99"/>
      <c r="N36" s="99"/>
      <c r="O36" s="100"/>
      <c r="Q36" s="98" t="s">
        <v>20</v>
      </c>
      <c r="R36" s="99"/>
      <c r="S36" s="99"/>
      <c r="T36" s="100"/>
    </row>
    <row r="37" spans="2:20" x14ac:dyDescent="0.25">
      <c r="F37" s="77"/>
      <c r="G37" s="77"/>
      <c r="L37" s="9"/>
      <c r="M37" s="2">
        <v>86</v>
      </c>
      <c r="N37" s="2">
        <v>116</v>
      </c>
      <c r="O37" s="8">
        <v>173</v>
      </c>
      <c r="Q37" s="9"/>
      <c r="R37" s="2">
        <v>86</v>
      </c>
      <c r="S37" s="2">
        <v>116</v>
      </c>
      <c r="T37" s="8">
        <v>173</v>
      </c>
    </row>
    <row r="38" spans="2:20" x14ac:dyDescent="0.25">
      <c r="F38" s="77"/>
      <c r="G38" s="77"/>
      <c r="L38" s="9" t="s">
        <v>0</v>
      </c>
      <c r="M38" s="2" t="s">
        <v>17</v>
      </c>
      <c r="N38" s="2" t="s">
        <v>18</v>
      </c>
      <c r="O38" s="8" t="s">
        <v>19</v>
      </c>
      <c r="Q38" s="9" t="s">
        <v>0</v>
      </c>
      <c r="R38" s="2" t="s">
        <v>17</v>
      </c>
      <c r="S38" s="2" t="s">
        <v>18</v>
      </c>
      <c r="T38" s="8" t="s">
        <v>19</v>
      </c>
    </row>
    <row r="39" spans="2:20" ht="15.75" x14ac:dyDescent="0.25">
      <c r="B39" s="66" t="s">
        <v>39</v>
      </c>
      <c r="C39" s="66">
        <v>650</v>
      </c>
      <c r="D39" s="68"/>
      <c r="E39" s="68"/>
      <c r="F39" s="78"/>
      <c r="G39" s="77"/>
      <c r="L39" s="9">
        <v>1600</v>
      </c>
      <c r="M39" s="2">
        <f t="shared" ref="M39:O40" si="4">R15*30</f>
        <v>3170.9844559585495</v>
      </c>
      <c r="N39" s="2">
        <f t="shared" si="4"/>
        <v>4010.3626943005188</v>
      </c>
      <c r="O39" s="8">
        <f t="shared" si="4"/>
        <v>5782.3834196891194</v>
      </c>
      <c r="Q39" s="9">
        <v>1600</v>
      </c>
      <c r="R39" s="2">
        <f t="shared" ref="R39:R53" si="5">M39*(($B$16-$E$16)/LN(($B$16-$H$16)/($E$16-$H$16))/49.83)^1.28</f>
        <v>1575.6784010508482</v>
      </c>
      <c r="S39" s="2">
        <f t="shared" ref="S39:S53" si="6">N39*(($B$16-$E$16)/LN(($B$16-$H$16)/($E$16-$H$16))/49.83)^1.28</f>
        <v>1992.7697425054846</v>
      </c>
      <c r="T39" s="8">
        <f t="shared" ref="T39:T53" si="7">O39*(($B$16-$E$16)/LN(($B$16-$H$16)/($E$16-$H$16))/49.83)^1.28</f>
        <v>2873.2959077986056</v>
      </c>
    </row>
    <row r="40" spans="2:20" ht="15.75" x14ac:dyDescent="0.25">
      <c r="B40" s="67"/>
      <c r="C40" s="67">
        <v>86</v>
      </c>
      <c r="D40" s="67">
        <v>116</v>
      </c>
      <c r="E40" s="67">
        <v>173</v>
      </c>
      <c r="F40" s="77"/>
      <c r="G40" s="77"/>
      <c r="L40" s="9">
        <v>1700</v>
      </c>
      <c r="M40" s="2">
        <f t="shared" si="4"/>
        <v>3378.2383419689122</v>
      </c>
      <c r="N40" s="2">
        <f t="shared" si="4"/>
        <v>4269.4300518134723</v>
      </c>
      <c r="O40" s="8">
        <f t="shared" si="4"/>
        <v>6170.984455958549</v>
      </c>
      <c r="Q40" s="9">
        <v>1700</v>
      </c>
      <c r="R40" s="2">
        <f t="shared" si="5"/>
        <v>1678.6639174594004</v>
      </c>
      <c r="S40" s="2">
        <f t="shared" si="6"/>
        <v>2121.5016380161751</v>
      </c>
      <c r="T40" s="8">
        <f t="shared" si="7"/>
        <v>3066.3937510646406</v>
      </c>
    </row>
    <row r="41" spans="2:20" ht="15.75" x14ac:dyDescent="0.25">
      <c r="B41" s="67" t="s">
        <v>40</v>
      </c>
      <c r="C41" s="1" t="s">
        <v>17</v>
      </c>
      <c r="D41" s="1" t="s">
        <v>18</v>
      </c>
      <c r="E41" s="1" t="s">
        <v>19</v>
      </c>
      <c r="F41" s="76" t="s">
        <v>25</v>
      </c>
      <c r="G41" s="76" t="s">
        <v>16</v>
      </c>
      <c r="L41" s="9">
        <v>1800</v>
      </c>
      <c r="M41" s="2">
        <f t="shared" ref="M41:M53" si="8">R18*30</f>
        <v>3569.9481865284979</v>
      </c>
      <c r="N41" s="2">
        <f t="shared" ref="N41:N53" si="9">S18*30</f>
        <v>4507.7720207253897</v>
      </c>
      <c r="O41" s="8">
        <f t="shared" ref="O41:O53" si="10">T18*30</f>
        <v>6523.3160621761663</v>
      </c>
      <c r="Q41" s="9">
        <v>1800</v>
      </c>
      <c r="R41" s="2">
        <f t="shared" si="5"/>
        <v>1773.9255201373112</v>
      </c>
      <c r="S41" s="2">
        <f t="shared" si="6"/>
        <v>2239.9349818860101</v>
      </c>
      <c r="T41" s="8">
        <f t="shared" si="7"/>
        <v>3241.4691289591797</v>
      </c>
    </row>
    <row r="42" spans="2:20" ht="15.75" x14ac:dyDescent="0.25">
      <c r="B42" s="67">
        <v>1600</v>
      </c>
      <c r="C42" s="16">
        <f>((R39/1000)*($C$39-150))*((100-$F$42)/100)</f>
        <v>681.48090845449178</v>
      </c>
      <c r="D42" s="16">
        <f>((S39/1000)*($C$39-150))*((100-$F$42)/100)</f>
        <v>861.87291363362203</v>
      </c>
      <c r="E42" s="16">
        <f>((T39/1000)*($C$39-150))*((100-$F$42)/100)</f>
        <v>1242.700480122897</v>
      </c>
      <c r="F42" s="76">
        <v>13.5</v>
      </c>
      <c r="G42" s="76" t="s">
        <v>1</v>
      </c>
      <c r="L42" s="9">
        <v>1900</v>
      </c>
      <c r="M42" s="2">
        <f t="shared" si="8"/>
        <v>4119.1709844559591</v>
      </c>
      <c r="N42" s="2">
        <f t="shared" si="9"/>
        <v>5113.9896373056999</v>
      </c>
      <c r="O42" s="8">
        <f t="shared" si="10"/>
        <v>7393.7823834196888</v>
      </c>
      <c r="Q42" s="9">
        <v>1900</v>
      </c>
      <c r="R42" s="2">
        <f t="shared" si="5"/>
        <v>2046.8371386199744</v>
      </c>
      <c r="S42" s="2">
        <f t="shared" si="6"/>
        <v>2541.1676173810247</v>
      </c>
      <c r="T42" s="8">
        <f t="shared" si="7"/>
        <v>3674.0082978750984</v>
      </c>
    </row>
    <row r="43" spans="2:20" ht="15.75" x14ac:dyDescent="0.25">
      <c r="B43" s="67">
        <v>1700</v>
      </c>
      <c r="C43" s="16">
        <f>((R40/1000)*($C$39-150))*((100-$F$43)/100)</f>
        <v>713.4321649202451</v>
      </c>
      <c r="D43" s="16">
        <f>((S40/1000)*($C$39-150))*((100-$F$43)/100)</f>
        <v>901.63819615687441</v>
      </c>
      <c r="E43" s="16">
        <f>((T40/1000)*($C$39-150))*((100-$F$43)/100)</f>
        <v>1303.2173442024723</v>
      </c>
      <c r="F43" s="76">
        <v>15</v>
      </c>
      <c r="G43" s="76" t="s">
        <v>2</v>
      </c>
      <c r="L43" s="9">
        <v>2000</v>
      </c>
      <c r="M43" s="2">
        <f t="shared" si="8"/>
        <v>4326.4248704663214</v>
      </c>
      <c r="N43" s="2">
        <f t="shared" si="9"/>
        <v>5367.8756476683939</v>
      </c>
      <c r="O43" s="8">
        <f t="shared" si="10"/>
        <v>7777.2020725388593</v>
      </c>
      <c r="Q43" s="9">
        <v>2000</v>
      </c>
      <c r="R43" s="2">
        <f t="shared" si="5"/>
        <v>2149.8226550285267</v>
      </c>
      <c r="S43" s="2">
        <f t="shared" si="6"/>
        <v>2667.3248749815011</v>
      </c>
      <c r="T43" s="8">
        <f t="shared" si="7"/>
        <v>3864.5315032309195</v>
      </c>
    </row>
    <row r="44" spans="2:20" ht="15.75" x14ac:dyDescent="0.25">
      <c r="B44" s="67">
        <v>1800</v>
      </c>
      <c r="C44" s="16">
        <f>((R41/1000)*($C$39-150))*((100-$F$44)/100)</f>
        <v>740.61390465732734</v>
      </c>
      <c r="D44" s="16">
        <f>((S41/1000)*($C$39-150))*((100-$F$44)/100)</f>
        <v>935.17285493740917</v>
      </c>
      <c r="E44" s="16">
        <f>((T41/1000)*($C$39-150))*((100-$F$44)/100)</f>
        <v>1353.3133613404575</v>
      </c>
      <c r="F44" s="76">
        <v>16.5</v>
      </c>
      <c r="G44" s="76" t="s">
        <v>3</v>
      </c>
      <c r="L44" s="9">
        <v>2100</v>
      </c>
      <c r="M44" s="2">
        <f t="shared" si="8"/>
        <v>4518.1347150259071</v>
      </c>
      <c r="N44" s="2">
        <f t="shared" si="9"/>
        <v>5611.3989637305694</v>
      </c>
      <c r="O44" s="8">
        <f t="shared" si="10"/>
        <v>8134.7150259067366</v>
      </c>
      <c r="Q44" s="9">
        <v>2100</v>
      </c>
      <c r="R44" s="2">
        <f t="shared" si="5"/>
        <v>2245.0842577064373</v>
      </c>
      <c r="S44" s="2">
        <f t="shared" si="6"/>
        <v>2788.3328567615495</v>
      </c>
      <c r="T44" s="8">
        <f t="shared" si="7"/>
        <v>4042.1815190356729</v>
      </c>
    </row>
    <row r="45" spans="2:20" ht="15.75" x14ac:dyDescent="0.25">
      <c r="B45" s="67">
        <v>1900</v>
      </c>
      <c r="C45" s="16">
        <f>((R42/1000)*($C$39-150))*((100-$F$45)/100)</f>
        <v>839.20322683418954</v>
      </c>
      <c r="D45" s="16">
        <f>((S42/1000)*($C$39-150))*((100-$F$45)/100)</f>
        <v>1041.8787231262202</v>
      </c>
      <c r="E45" s="16">
        <f>((T42/1000)*($C$39-150))*((100-$F$45)/100)</f>
        <v>1506.3434021287903</v>
      </c>
      <c r="F45" s="76">
        <v>18</v>
      </c>
      <c r="G45" s="76" t="s">
        <v>4</v>
      </c>
      <c r="L45" s="9">
        <v>2200</v>
      </c>
      <c r="M45" s="2">
        <f t="shared" si="8"/>
        <v>4704.6632124352327</v>
      </c>
      <c r="N45" s="2">
        <f t="shared" si="9"/>
        <v>5849.7409326424877</v>
      </c>
      <c r="O45" s="8">
        <f t="shared" si="10"/>
        <v>8487.0466321243548</v>
      </c>
      <c r="Q45" s="9">
        <v>2200</v>
      </c>
      <c r="R45" s="2">
        <f t="shared" si="5"/>
        <v>2337.771222474134</v>
      </c>
      <c r="S45" s="2">
        <f t="shared" si="6"/>
        <v>2906.7662006313853</v>
      </c>
      <c r="T45" s="8">
        <f t="shared" si="7"/>
        <v>4217.256896930212</v>
      </c>
    </row>
    <row r="46" spans="2:20" ht="15.75" x14ac:dyDescent="0.25">
      <c r="B46" s="67">
        <v>2000</v>
      </c>
      <c r="C46" s="16">
        <f>((R43/1000)*($C$39-150))*((100-$F$46)/100)</f>
        <v>870.67817528655337</v>
      </c>
      <c r="D46" s="16">
        <f>((S43/1000)*($C$39-150))*((100-$F$46)/100)</f>
        <v>1080.2665743675079</v>
      </c>
      <c r="E46" s="16">
        <f>((T43/1000)*($C$39-150))*((100-$F$46)/100)</f>
        <v>1565.1352588085224</v>
      </c>
      <c r="F46" s="76">
        <v>19</v>
      </c>
      <c r="G46" s="76" t="s">
        <v>5</v>
      </c>
      <c r="L46" s="9">
        <v>2300</v>
      </c>
      <c r="M46" s="2">
        <f t="shared" si="8"/>
        <v>4761.6580310880836</v>
      </c>
      <c r="N46" s="2">
        <f t="shared" si="9"/>
        <v>5979.2746113989651</v>
      </c>
      <c r="O46" s="8">
        <f t="shared" si="10"/>
        <v>8647.6683937823836</v>
      </c>
      <c r="Q46" s="9">
        <v>2300</v>
      </c>
      <c r="R46" s="2">
        <f t="shared" si="5"/>
        <v>2366.0922394864865</v>
      </c>
      <c r="S46" s="2">
        <f t="shared" si="6"/>
        <v>2971.1321483867305</v>
      </c>
      <c r="T46" s="8">
        <f t="shared" si="7"/>
        <v>4297.0706721468396</v>
      </c>
    </row>
    <row r="47" spans="2:20" ht="15.75" x14ac:dyDescent="0.25">
      <c r="B47" s="67">
        <v>2100</v>
      </c>
      <c r="C47" s="16">
        <f>((R44/1000)*($C$39-150))*((100-$F$47)/100)</f>
        <v>892.42099243830887</v>
      </c>
      <c r="D47" s="16">
        <f>((S44/1000)*($C$39-150))*((100-$F$47)/100)</f>
        <v>1108.3623105627159</v>
      </c>
      <c r="E47" s="16">
        <f>((T44/1000)*($C$39-150))*((100-$F$47)/100)</f>
        <v>1606.7671538166799</v>
      </c>
      <c r="F47" s="76">
        <v>20.5</v>
      </c>
      <c r="G47" s="76" t="s">
        <v>6</v>
      </c>
      <c r="L47" s="9">
        <v>2400</v>
      </c>
      <c r="M47" s="2">
        <f t="shared" si="8"/>
        <v>4948.1865284974101</v>
      </c>
      <c r="N47" s="2">
        <f t="shared" si="9"/>
        <v>6217.6165803108815</v>
      </c>
      <c r="O47" s="8">
        <f t="shared" si="10"/>
        <v>9000</v>
      </c>
      <c r="Q47" s="9">
        <v>2400</v>
      </c>
      <c r="R47" s="2">
        <f t="shared" si="5"/>
        <v>2458.7792042541832</v>
      </c>
      <c r="S47" s="2">
        <f t="shared" si="6"/>
        <v>3089.5654922565654</v>
      </c>
      <c r="T47" s="8">
        <f t="shared" si="7"/>
        <v>4472.1460500413777</v>
      </c>
    </row>
    <row r="48" spans="2:20" ht="15.75" x14ac:dyDescent="0.25">
      <c r="B48" s="67">
        <v>2200</v>
      </c>
      <c r="C48" s="16">
        <f>((R45/1000)*($C$39-150))*((100-$F$48)/100)</f>
        <v>917.5752048210976</v>
      </c>
      <c r="D48" s="16">
        <f>((S45/1000)*($C$39-150))*((100-$F$48)/100)</f>
        <v>1140.9057337478189</v>
      </c>
      <c r="E48" s="16">
        <f>((T45/1000)*($C$39-150))*((100-$F$48)/100)</f>
        <v>1655.2733320451082</v>
      </c>
      <c r="F48" s="76">
        <v>21.5</v>
      </c>
      <c r="G48" s="76" t="s">
        <v>7</v>
      </c>
      <c r="L48" s="9">
        <v>2500</v>
      </c>
      <c r="M48" s="2">
        <f t="shared" si="8"/>
        <v>5134.7150259067366</v>
      </c>
      <c r="N48" s="2">
        <f t="shared" si="9"/>
        <v>6461.139896373058</v>
      </c>
      <c r="O48" s="8">
        <f t="shared" si="10"/>
        <v>9352.3316062176164</v>
      </c>
      <c r="Q48" s="9">
        <v>2500</v>
      </c>
      <c r="R48" s="2">
        <f t="shared" si="5"/>
        <v>2551.4661690218804</v>
      </c>
      <c r="S48" s="2">
        <f t="shared" si="6"/>
        <v>3210.5734740366142</v>
      </c>
      <c r="T48" s="8">
        <f t="shared" si="7"/>
        <v>4647.2214279359159</v>
      </c>
    </row>
    <row r="49" spans="2:20" ht="15.75" x14ac:dyDescent="0.25">
      <c r="B49" s="67">
        <v>2300</v>
      </c>
      <c r="C49" s="16">
        <f>((R46/1000)*($C$39-150))*((100-$F$49)/100)</f>
        <v>910.94551220229732</v>
      </c>
      <c r="D49" s="16">
        <f>((S46/1000)*($C$39-150))*((100-$F$49)/100)</f>
        <v>1143.8858771288913</v>
      </c>
      <c r="E49" s="16">
        <f>((T46/1000)*($C$39-150))*((100-$F$49)/100)</f>
        <v>1654.3722087765332</v>
      </c>
      <c r="F49" s="76">
        <v>23</v>
      </c>
      <c r="G49" s="76" t="s">
        <v>8</v>
      </c>
      <c r="L49" s="9">
        <v>2600</v>
      </c>
      <c r="M49" s="2">
        <f t="shared" si="8"/>
        <v>5170.984455958549</v>
      </c>
      <c r="N49" s="2">
        <f t="shared" si="9"/>
        <v>6569.9481865284979</v>
      </c>
      <c r="O49" s="8">
        <f t="shared" si="10"/>
        <v>9481.8652849740938</v>
      </c>
      <c r="Q49" s="9">
        <v>2600</v>
      </c>
      <c r="R49" s="2">
        <f t="shared" si="5"/>
        <v>2569.4886343933763</v>
      </c>
      <c r="S49" s="2">
        <f t="shared" si="6"/>
        <v>3264.6408701511036</v>
      </c>
      <c r="T49" s="8">
        <f t="shared" si="7"/>
        <v>4711.5873756912615</v>
      </c>
    </row>
    <row r="50" spans="2:20" ht="15.75" x14ac:dyDescent="0.25">
      <c r="B50" s="67">
        <v>2400</v>
      </c>
      <c r="C50" s="16">
        <f>((R47/1000)*($C$39-150))*((100-$F$50)/100)</f>
        <v>934.33609761658965</v>
      </c>
      <c r="D50" s="16">
        <f>((S47/1000)*($C$39-150))*((100-$F$50)/100)</f>
        <v>1174.0348870574949</v>
      </c>
      <c r="E50" s="16">
        <f>((T47/1000)*($C$39-150))*((100-$F$50)/100)</f>
        <v>1699.4154990157235</v>
      </c>
      <c r="F50" s="76">
        <v>24</v>
      </c>
      <c r="G50" s="76" t="s">
        <v>9</v>
      </c>
      <c r="L50" s="9">
        <v>2700</v>
      </c>
      <c r="M50" s="2">
        <f t="shared" si="8"/>
        <v>5378.2383419689122</v>
      </c>
      <c r="N50" s="2">
        <f t="shared" si="9"/>
        <v>6829.0155440414519</v>
      </c>
      <c r="O50" s="8">
        <f t="shared" si="10"/>
        <v>9865.2849740932652</v>
      </c>
      <c r="Q50" s="9">
        <v>2700</v>
      </c>
      <c r="R50" s="2">
        <f t="shared" si="5"/>
        <v>2672.4741508019288</v>
      </c>
      <c r="S50" s="2">
        <f t="shared" si="6"/>
        <v>3393.3727656617943</v>
      </c>
      <c r="T50" s="8">
        <f t="shared" si="7"/>
        <v>4902.1105810470835</v>
      </c>
    </row>
    <row r="51" spans="2:20" ht="15.75" x14ac:dyDescent="0.25">
      <c r="B51" s="67">
        <v>2500</v>
      </c>
      <c r="C51" s="16">
        <f>((R48/1000)*($C$39-150))*((100-$F$51)/100)</f>
        <v>956.79981338320522</v>
      </c>
      <c r="D51" s="16">
        <f>((S48/1000)*($C$39-150))*((100-$F$51)/100)</f>
        <v>1203.9650527637305</v>
      </c>
      <c r="E51" s="16">
        <f>((T48/1000)*($C$39-150))*((100-$F$51)/100)</f>
        <v>1742.7080354759685</v>
      </c>
      <c r="F51" s="76">
        <v>25</v>
      </c>
      <c r="G51" s="76" t="s">
        <v>10</v>
      </c>
      <c r="L51" s="9">
        <v>2800</v>
      </c>
      <c r="M51" s="2">
        <f t="shared" si="8"/>
        <v>5569.9481865284979</v>
      </c>
      <c r="N51" s="2">
        <f t="shared" si="9"/>
        <v>7067.3575129533683</v>
      </c>
      <c r="O51" s="8">
        <f t="shared" si="10"/>
        <v>10222.797927461143</v>
      </c>
      <c r="Q51" s="9">
        <v>2800</v>
      </c>
      <c r="R51" s="2">
        <f t="shared" si="5"/>
        <v>2767.7357534798398</v>
      </c>
      <c r="S51" s="2">
        <f t="shared" si="6"/>
        <v>3511.8061095316289</v>
      </c>
      <c r="T51" s="8">
        <f t="shared" si="7"/>
        <v>5079.7605968518365</v>
      </c>
    </row>
    <row r="52" spans="2:20" ht="15.75" x14ac:dyDescent="0.25">
      <c r="B52" s="67">
        <v>2600</v>
      </c>
      <c r="C52" s="16">
        <f>((R49/1000)*($C$39-150))*((100-$F$52)/100)</f>
        <v>950.71079472554925</v>
      </c>
      <c r="D52" s="16">
        <f>((S49/1000)*($C$39-150))*((100-$F$52)/100)</f>
        <v>1207.9171219559082</v>
      </c>
      <c r="E52" s="16">
        <f>((T49/1000)*($C$39-150))*((100-$F$52)/100)</f>
        <v>1743.2873290057667</v>
      </c>
      <c r="F52" s="76">
        <v>26</v>
      </c>
      <c r="G52" s="76" t="s">
        <v>11</v>
      </c>
      <c r="L52" s="9">
        <v>2900</v>
      </c>
      <c r="M52" s="2">
        <f t="shared" si="8"/>
        <v>6269.4300518134723</v>
      </c>
      <c r="N52" s="2">
        <f t="shared" si="9"/>
        <v>7797.9274611398969</v>
      </c>
      <c r="O52" s="8">
        <f t="shared" si="10"/>
        <v>11316.062176165804</v>
      </c>
      <c r="Q52" s="9">
        <v>2900</v>
      </c>
      <c r="R52" s="2">
        <f t="shared" si="5"/>
        <v>3115.3118713587032</v>
      </c>
      <c r="S52" s="2">
        <f t="shared" si="6"/>
        <v>3874.8300548717752</v>
      </c>
      <c r="T52" s="8">
        <f t="shared" si="7"/>
        <v>5623.0091959069487</v>
      </c>
    </row>
    <row r="53" spans="2:20" ht="16.5" thickBot="1" x14ac:dyDescent="0.3">
      <c r="B53" s="67">
        <v>2700</v>
      </c>
      <c r="C53" s="16">
        <f>((R50/1000)*($C$39-150))*((100-$F$53)/100)</f>
        <v>975.453065042704</v>
      </c>
      <c r="D53" s="16">
        <f>((S50/1000)*($C$39-150))*((100-$F$53)/100)</f>
        <v>1238.581059466555</v>
      </c>
      <c r="E53" s="16">
        <f>((T50/1000)*($C$39-150))*((100-$F$53)/100)</f>
        <v>1789.2703620821856</v>
      </c>
      <c r="F53" s="76">
        <v>27</v>
      </c>
      <c r="G53" s="76" t="s">
        <v>12</v>
      </c>
      <c r="L53" s="10">
        <v>3000</v>
      </c>
      <c r="M53" s="11">
        <f t="shared" si="8"/>
        <v>6326.4248704663214</v>
      </c>
      <c r="N53" s="11">
        <f t="shared" si="9"/>
        <v>7927.4611398963734</v>
      </c>
      <c r="O53" s="12">
        <f t="shared" si="10"/>
        <v>11476.683937823835</v>
      </c>
      <c r="Q53" s="10">
        <v>3000</v>
      </c>
      <c r="R53" s="11">
        <f t="shared" si="5"/>
        <v>3143.6328883710548</v>
      </c>
      <c r="S53" s="11">
        <f t="shared" si="6"/>
        <v>3939.1960026271204</v>
      </c>
      <c r="T53" s="12">
        <f t="shared" si="7"/>
        <v>5702.8229711235763</v>
      </c>
    </row>
    <row r="54" spans="2:20" ht="15.75" x14ac:dyDescent="0.25">
      <c r="B54" s="67">
        <v>2800</v>
      </c>
      <c r="C54" s="16">
        <f>((R51/1000)*($C$39-150))*((100-$F$54)/100)</f>
        <v>1003.3042106364419</v>
      </c>
      <c r="D54" s="16">
        <f>((S51/1000)*($C$39-150))*((100-$F$54)/100)</f>
        <v>1273.0297147052154</v>
      </c>
      <c r="E54" s="16">
        <f>((T51/1000)*($C$39-150))*((100-$F$54)/100)</f>
        <v>1841.4132163587906</v>
      </c>
      <c r="F54" s="76">
        <v>27.5</v>
      </c>
      <c r="G54" s="76" t="s">
        <v>13</v>
      </c>
    </row>
    <row r="55" spans="2:20" ht="15.75" x14ac:dyDescent="0.25">
      <c r="B55" s="67">
        <v>2900</v>
      </c>
      <c r="C55" s="16">
        <f>((R52/1000)*($C$39-150))*((100-$F$55)/100)</f>
        <v>1113.7239940107363</v>
      </c>
      <c r="D55" s="16">
        <f>((S52/1000)*($C$39-150))*((100-$F$55)/100)</f>
        <v>1385.2517446166596</v>
      </c>
      <c r="E55" s="16">
        <f>((T52/1000)*($C$39-150))*((100-$F$55)/100)</f>
        <v>2010.2257875367341</v>
      </c>
      <c r="F55" s="76">
        <v>28.5</v>
      </c>
      <c r="G55" s="76" t="s">
        <v>14</v>
      </c>
    </row>
    <row r="56" spans="2:20" ht="15.75" x14ac:dyDescent="0.25">
      <c r="B56" s="67">
        <v>3000</v>
      </c>
      <c r="C56" s="16">
        <f>((R53/1000)*($C$39-150))*((100-$F$56)/100)</f>
        <v>1115.9896753717244</v>
      </c>
      <c r="D56" s="16">
        <f>((S53/1000)*($C$39-150))*((100-$F$56)/100)</f>
        <v>1398.4145809326276</v>
      </c>
      <c r="E56" s="16">
        <f>((T53/1000)*($C$39-150))*((100-$F$56)/100)</f>
        <v>2024.5021547488695</v>
      </c>
      <c r="F56" s="76">
        <v>29</v>
      </c>
      <c r="G56" s="76" t="s">
        <v>15</v>
      </c>
    </row>
    <row r="57" spans="2:20" x14ac:dyDescent="0.25">
      <c r="C57" s="89" t="str">
        <f>$C$36</f>
        <v>(output in w/h)</v>
      </c>
      <c r="D57" s="89"/>
      <c r="E57" s="89"/>
      <c r="F57" s="77"/>
      <c r="G57" s="77"/>
    </row>
    <row r="58" spans="2:20" x14ac:dyDescent="0.25">
      <c r="F58" s="77"/>
      <c r="G58" s="77"/>
    </row>
    <row r="59" spans="2:20" x14ac:dyDescent="0.25">
      <c r="F59" s="77"/>
      <c r="G59" s="77"/>
    </row>
    <row r="60" spans="2:20" x14ac:dyDescent="0.25">
      <c r="F60" s="77"/>
      <c r="G60" s="77"/>
      <c r="I60" s="2" t="str">
        <f>I221</f>
        <v>09.02.2017</v>
      </c>
    </row>
    <row r="61" spans="2:20" ht="15.75" thickBot="1" x14ac:dyDescent="0.3">
      <c r="B61" s="97" t="s">
        <v>24</v>
      </c>
      <c r="C61" s="97"/>
      <c r="D61" s="97"/>
      <c r="F61" s="77"/>
      <c r="G61" s="77"/>
    </row>
    <row r="62" spans="2:20" x14ac:dyDescent="0.25">
      <c r="B62" s="2" t="str">
        <f>B14</f>
        <v>Flow temperature</v>
      </c>
      <c r="E62" s="4">
        <f>B16</f>
        <v>60</v>
      </c>
      <c r="F62" s="79" t="s">
        <v>23</v>
      </c>
      <c r="G62" s="77"/>
    </row>
    <row r="63" spans="2:20" x14ac:dyDescent="0.25">
      <c r="B63" s="2" t="str">
        <f>E14</f>
        <v>Return temperature</v>
      </c>
      <c r="E63" s="4">
        <f>E16</f>
        <v>40</v>
      </c>
      <c r="F63" s="79" t="s">
        <v>23</v>
      </c>
      <c r="G63" s="77"/>
    </row>
    <row r="64" spans="2:20" x14ac:dyDescent="0.25">
      <c r="B64" s="2" t="str">
        <f>H14</f>
        <v>Room temperature</v>
      </c>
      <c r="E64" s="4">
        <f>H16</f>
        <v>20</v>
      </c>
      <c r="F64" s="79" t="s">
        <v>23</v>
      </c>
      <c r="G64" s="77"/>
    </row>
    <row r="65" spans="2:7" x14ac:dyDescent="0.25">
      <c r="F65" s="77"/>
      <c r="G65" s="77"/>
    </row>
    <row r="66" spans="2:7" x14ac:dyDescent="0.25">
      <c r="F66" s="77"/>
      <c r="G66" s="77"/>
    </row>
    <row r="67" spans="2:7" x14ac:dyDescent="0.25">
      <c r="F67" s="77"/>
      <c r="G67" s="77"/>
    </row>
    <row r="68" spans="2:7" ht="15.75" x14ac:dyDescent="0.25">
      <c r="B68" s="66" t="s">
        <v>39</v>
      </c>
      <c r="C68" s="66">
        <v>750</v>
      </c>
      <c r="D68" s="68"/>
      <c r="E68" s="68"/>
      <c r="F68" s="78"/>
      <c r="G68" s="77"/>
    </row>
    <row r="69" spans="2:7" ht="15.75" x14ac:dyDescent="0.25">
      <c r="B69" s="67"/>
      <c r="C69" s="67">
        <v>86</v>
      </c>
      <c r="D69" s="67">
        <v>116</v>
      </c>
      <c r="E69" s="67">
        <v>173</v>
      </c>
      <c r="F69" s="77"/>
      <c r="G69" s="77"/>
    </row>
    <row r="70" spans="2:7" ht="15.75" x14ac:dyDescent="0.25">
      <c r="B70" s="67" t="s">
        <v>40</v>
      </c>
      <c r="C70" s="1" t="s">
        <v>17</v>
      </c>
      <c r="D70" s="1" t="s">
        <v>18</v>
      </c>
      <c r="E70" s="1" t="s">
        <v>19</v>
      </c>
      <c r="F70" s="76" t="s">
        <v>25</v>
      </c>
      <c r="G70" s="76" t="s">
        <v>16</v>
      </c>
    </row>
    <row r="71" spans="2:7" ht="15.75" x14ac:dyDescent="0.25">
      <c r="B71" s="67">
        <v>1600</v>
      </c>
      <c r="C71" s="16">
        <f>((R39/1000)*($C$68-150))*((100-$F$71)/100)</f>
        <v>817.77709014539028</v>
      </c>
      <c r="D71" s="16">
        <f>((S39/1000)*($C$68-150))*((100-$F$71)/100)</f>
        <v>1034.2474963603465</v>
      </c>
      <c r="E71" s="16">
        <f>((T39/1000)*($C$68-150))*((100-$F$71)/100)</f>
        <v>1491.2405761474763</v>
      </c>
      <c r="F71" s="76">
        <v>13.5</v>
      </c>
      <c r="G71" s="76" t="s">
        <v>1</v>
      </c>
    </row>
    <row r="72" spans="2:7" ht="15.75" x14ac:dyDescent="0.25">
      <c r="B72" s="67">
        <v>1700</v>
      </c>
      <c r="C72" s="16">
        <f>((R40/1000)*($C$68-150))*((100-$F$72)/100)</f>
        <v>856.11859790429423</v>
      </c>
      <c r="D72" s="16">
        <f>((S40/1000)*($C$68-150))*((100-$F$72)/100)</f>
        <v>1081.9658353882494</v>
      </c>
      <c r="E72" s="16">
        <f>((T40/1000)*($C$68-150))*((100-$F$72)/100)</f>
        <v>1563.8608130429666</v>
      </c>
      <c r="F72" s="76">
        <v>15</v>
      </c>
      <c r="G72" s="76" t="s">
        <v>2</v>
      </c>
    </row>
    <row r="73" spans="2:7" ht="15.75" x14ac:dyDescent="0.25">
      <c r="B73" s="67">
        <v>1800</v>
      </c>
      <c r="C73" s="16">
        <f>((R41/1000)*($C$68-150))*((100-$F$73)/100)</f>
        <v>888.73668558879285</v>
      </c>
      <c r="D73" s="16">
        <f>((S41/1000)*($C$68-150))*((100-$F$73)/100)</f>
        <v>1122.2074259248911</v>
      </c>
      <c r="E73" s="16">
        <f>((T41/1000)*($C$68-150))*((100-$F$73)/100)</f>
        <v>1623.976033608549</v>
      </c>
      <c r="F73" s="76">
        <v>16.5</v>
      </c>
      <c r="G73" s="76" t="s">
        <v>3</v>
      </c>
    </row>
    <row r="74" spans="2:7" ht="15.75" x14ac:dyDescent="0.25">
      <c r="B74" s="67">
        <v>1900</v>
      </c>
      <c r="C74" s="16">
        <f>((R42/1000)*($C$68-150))*((100-$F$74)/100)</f>
        <v>1007.0438722010274</v>
      </c>
      <c r="D74" s="16">
        <f>((S42/1000)*($C$68-150))*((100-$F$74)/100)</f>
        <v>1250.2544677514641</v>
      </c>
      <c r="E74" s="16">
        <f>((T42/1000)*($C$68-150))*((100-$F$74)/100)</f>
        <v>1807.6120825545484</v>
      </c>
      <c r="F74" s="76">
        <v>18</v>
      </c>
      <c r="G74" s="76" t="s">
        <v>4</v>
      </c>
    </row>
    <row r="75" spans="2:7" ht="15.75" x14ac:dyDescent="0.25">
      <c r="B75" s="67">
        <v>2000</v>
      </c>
      <c r="C75" s="16">
        <f>((R43/1000)*($C$68-150))*((100-$F$75)/100)</f>
        <v>1044.8138103438641</v>
      </c>
      <c r="D75" s="16">
        <f>((S43/1000)*($C$68-150))*((100-$F$75)/100)</f>
        <v>1296.3198892410098</v>
      </c>
      <c r="E75" s="16">
        <f>((T43/1000)*($C$68-150))*((100-$F$75)/100)</f>
        <v>1878.1623105702272</v>
      </c>
      <c r="F75" s="76">
        <v>19</v>
      </c>
      <c r="G75" s="76" t="s">
        <v>5</v>
      </c>
    </row>
    <row r="76" spans="2:7" ht="15.75" x14ac:dyDescent="0.25">
      <c r="B76" s="67">
        <v>2100</v>
      </c>
      <c r="C76" s="16">
        <f>((R44/1000)*($C$68-150))*((100-$F$76)/100)</f>
        <v>1070.9051909259706</v>
      </c>
      <c r="D76" s="16">
        <f>((S44/1000)*($C$68-150))*((100-$F$76)/100)</f>
        <v>1330.0347726752591</v>
      </c>
      <c r="E76" s="16">
        <f>((T44/1000)*($C$68-150))*((100-$F$76)/100)</f>
        <v>1928.1205845800159</v>
      </c>
      <c r="F76" s="76">
        <v>20.5</v>
      </c>
      <c r="G76" s="76" t="s">
        <v>6</v>
      </c>
    </row>
    <row r="77" spans="2:7" ht="15.75" x14ac:dyDescent="0.25">
      <c r="B77" s="67">
        <v>2200</v>
      </c>
      <c r="C77" s="16">
        <f>((R45/1000)*($C$68-150))*((100-$F$77)/100)</f>
        <v>1101.0902457853169</v>
      </c>
      <c r="D77" s="16">
        <f>((S45/1000)*($C$68-150))*((100-$F$77)/100)</f>
        <v>1369.0868804973827</v>
      </c>
      <c r="E77" s="16">
        <f>((T45/1000)*($C$68-150))*((100-$F$77)/100)</f>
        <v>1986.32799845413</v>
      </c>
      <c r="F77" s="76">
        <v>21.5</v>
      </c>
      <c r="G77" s="76" t="s">
        <v>7</v>
      </c>
    </row>
    <row r="78" spans="2:7" ht="15.75" x14ac:dyDescent="0.25">
      <c r="B78" s="67">
        <v>2300</v>
      </c>
      <c r="C78" s="16">
        <f>((R46/1000)*($C$68-150))*((100-$F$78)/100)</f>
        <v>1093.134614642757</v>
      </c>
      <c r="D78" s="16">
        <f>((S46/1000)*($C$68-150))*((100-$F$78)/100)</f>
        <v>1372.6630525546695</v>
      </c>
      <c r="E78" s="16">
        <f>((T46/1000)*($C$68-150))*((100-$F$78)/100)</f>
        <v>1985.2466505318398</v>
      </c>
      <c r="F78" s="76">
        <v>23</v>
      </c>
      <c r="G78" s="76" t="s">
        <v>8</v>
      </c>
    </row>
    <row r="79" spans="2:7" ht="15.75" x14ac:dyDescent="0.25">
      <c r="B79" s="67">
        <v>2400</v>
      </c>
      <c r="C79" s="16">
        <f>((R47/1000)*($C$68-150))*((100-$F$79)/100)</f>
        <v>1121.2033171399075</v>
      </c>
      <c r="D79" s="16">
        <f>((S47/1000)*($C$68-150))*((100-$F$79)/100)</f>
        <v>1408.8418644689939</v>
      </c>
      <c r="E79" s="16">
        <f>((T47/1000)*($C$68-150))*((100-$F$79)/100)</f>
        <v>2039.2985988188684</v>
      </c>
      <c r="F79" s="76">
        <v>24</v>
      </c>
      <c r="G79" s="76" t="s">
        <v>9</v>
      </c>
    </row>
    <row r="80" spans="2:7" ht="15.75" x14ac:dyDescent="0.25">
      <c r="B80" s="67">
        <v>2500</v>
      </c>
      <c r="C80" s="16">
        <f>((R48/1000)*($C$68-150))*((100-$F$80)/100)</f>
        <v>1148.1597760598461</v>
      </c>
      <c r="D80" s="16">
        <f>((S48/1000)*($C$68-150))*((100-$F$80)/100)</f>
        <v>1444.7580633164764</v>
      </c>
      <c r="E80" s="16">
        <f>((T48/1000)*($C$68-150))*((100-$F$80)/100)</f>
        <v>2091.249642571162</v>
      </c>
      <c r="F80" s="76">
        <v>25</v>
      </c>
      <c r="G80" s="76" t="s">
        <v>10</v>
      </c>
    </row>
    <row r="81" spans="2:7" ht="15.75" x14ac:dyDescent="0.25">
      <c r="B81" s="67">
        <v>2600</v>
      </c>
      <c r="C81" s="16">
        <f>((R49/1000)*($C$68-150))*((100-$F$81)/100)</f>
        <v>1140.852953670659</v>
      </c>
      <c r="D81" s="16">
        <f>((S49/1000)*($C$68-150))*((100-$F$81)/100)</f>
        <v>1449.50054634709</v>
      </c>
      <c r="E81" s="16">
        <f>((T49/1000)*($C$68-150))*((100-$F$81)/100)</f>
        <v>2091.9447948069205</v>
      </c>
      <c r="F81" s="76">
        <v>26</v>
      </c>
      <c r="G81" s="76" t="s">
        <v>11</v>
      </c>
    </row>
    <row r="82" spans="2:7" ht="15.75" x14ac:dyDescent="0.25">
      <c r="B82" s="67">
        <v>2700</v>
      </c>
      <c r="C82" s="16">
        <f>((R50/1000)*($C$68-150))*((100-$F$82)/100)</f>
        <v>1170.5436780512448</v>
      </c>
      <c r="D82" s="16">
        <f>((S50/1000)*($C$68-150))*((100-$F$82)/100)</f>
        <v>1486.2972713598658</v>
      </c>
      <c r="E82" s="16">
        <f>((T50/1000)*($C$68-150))*((100-$F$82)/100)</f>
        <v>2147.1244344986226</v>
      </c>
      <c r="F82" s="76">
        <v>27</v>
      </c>
      <c r="G82" s="76" t="s">
        <v>12</v>
      </c>
    </row>
    <row r="83" spans="2:7" ht="15.75" x14ac:dyDescent="0.25">
      <c r="B83" s="67">
        <v>2800</v>
      </c>
      <c r="C83" s="16">
        <f>((R51/1000)*($C$68-150))*((100-$F$83)/100)</f>
        <v>1203.9650527637302</v>
      </c>
      <c r="D83" s="16">
        <f>((S51/1000)*($C$68-150))*((100-$F$83)/100)</f>
        <v>1527.6356576462586</v>
      </c>
      <c r="E83" s="16">
        <f>((T51/1000)*($C$68-150))*((100-$F$83)/100)</f>
        <v>2209.695859630549</v>
      </c>
      <c r="F83" s="76">
        <v>27.5</v>
      </c>
      <c r="G83" s="76" t="s">
        <v>13</v>
      </c>
    </row>
    <row r="84" spans="2:7" ht="15.75" x14ac:dyDescent="0.25">
      <c r="B84" s="67">
        <v>2900</v>
      </c>
      <c r="C84" s="16">
        <f>((R52/1000)*($C$68-150))*((100-$F$84)/100)</f>
        <v>1336.4687928128837</v>
      </c>
      <c r="D84" s="16">
        <f>((S52/1000)*($C$68-150))*((100-$F$84)/100)</f>
        <v>1662.3020935399916</v>
      </c>
      <c r="E84" s="16">
        <f>((T52/1000)*($C$68-150))*((100-$F$84)/100)</f>
        <v>2412.2709450440811</v>
      </c>
      <c r="F84" s="76">
        <v>28.5</v>
      </c>
      <c r="G84" s="76" t="s">
        <v>14</v>
      </c>
    </row>
    <row r="85" spans="2:7" ht="15.75" x14ac:dyDescent="0.25">
      <c r="B85" s="67">
        <v>3000</v>
      </c>
      <c r="C85" s="16">
        <f>((R53/1000)*($C$68-150))*((100-$F$85)/100)</f>
        <v>1339.1876104460691</v>
      </c>
      <c r="D85" s="16">
        <f>((S53/1000)*($C$68-150))*((100-$F$85)/100)</f>
        <v>1678.0974971191531</v>
      </c>
      <c r="E85" s="16">
        <f>((T53/1000)*($C$68-150))*((100-$F$85)/100)</f>
        <v>2429.4025856986436</v>
      </c>
      <c r="F85" s="76">
        <v>29</v>
      </c>
      <c r="G85" s="76" t="s">
        <v>15</v>
      </c>
    </row>
    <row r="86" spans="2:7" x14ac:dyDescent="0.25">
      <c r="C86" s="89" t="str">
        <f>$C$36</f>
        <v>(output in w/h)</v>
      </c>
      <c r="D86" s="89"/>
      <c r="E86" s="89"/>
      <c r="F86" s="77"/>
      <c r="G86" s="77"/>
    </row>
    <row r="87" spans="2:7" x14ac:dyDescent="0.25">
      <c r="F87" s="77"/>
      <c r="G87" s="77"/>
    </row>
    <row r="88" spans="2:7" x14ac:dyDescent="0.25">
      <c r="F88" s="77"/>
      <c r="G88" s="77"/>
    </row>
    <row r="89" spans="2:7" ht="15.75" x14ac:dyDescent="0.25">
      <c r="B89" s="66" t="s">
        <v>39</v>
      </c>
      <c r="C89" s="66">
        <v>850</v>
      </c>
      <c r="D89" s="68"/>
      <c r="E89" s="68"/>
      <c r="F89" s="78"/>
      <c r="G89" s="77"/>
    </row>
    <row r="90" spans="2:7" ht="15.75" x14ac:dyDescent="0.25">
      <c r="B90" s="67"/>
      <c r="C90" s="67">
        <v>86</v>
      </c>
      <c r="D90" s="67">
        <v>116</v>
      </c>
      <c r="E90" s="67">
        <v>173</v>
      </c>
      <c r="F90" s="77"/>
      <c r="G90" s="77"/>
    </row>
    <row r="91" spans="2:7" ht="15.75" x14ac:dyDescent="0.25">
      <c r="B91" s="67" t="s">
        <v>40</v>
      </c>
      <c r="C91" s="1" t="s">
        <v>17</v>
      </c>
      <c r="D91" s="1" t="s">
        <v>18</v>
      </c>
      <c r="E91" s="1" t="s">
        <v>19</v>
      </c>
      <c r="F91" s="76" t="s">
        <v>25</v>
      </c>
      <c r="G91" s="76" t="s">
        <v>16</v>
      </c>
    </row>
    <row r="92" spans="2:7" ht="15.75" x14ac:dyDescent="0.25">
      <c r="B92" s="67">
        <v>1600</v>
      </c>
      <c r="C92" s="16">
        <f>((R39/1000)*($C$89-150))*((100-$F$92)/100)</f>
        <v>954.07327183628865</v>
      </c>
      <c r="D92" s="16">
        <f>((S39/1000)*($C$89-150))*((100-$F$92)/100)</f>
        <v>1206.6220790870709</v>
      </c>
      <c r="E92" s="16">
        <f>((T39/1000)*($C$89-150))*((100-$F$92)/100)</f>
        <v>1739.7806721720558</v>
      </c>
      <c r="F92" s="76">
        <v>13.5</v>
      </c>
      <c r="G92" s="76" t="s">
        <v>1</v>
      </c>
    </row>
    <row r="93" spans="2:7" ht="15.75" x14ac:dyDescent="0.25">
      <c r="B93" s="67">
        <v>1700</v>
      </c>
      <c r="C93" s="16">
        <f>((R40/1000)*($C$89-150))*((100-$F$93)/100)</f>
        <v>998.80503088834314</v>
      </c>
      <c r="D93" s="16">
        <f>((S40/1000)*($C$89-150))*((100-$F$93)/100)</f>
        <v>1262.2934746196242</v>
      </c>
      <c r="E93" s="16">
        <f>((T40/1000)*($C$89-150))*((100-$F$93)/100)</f>
        <v>1824.5042818834609</v>
      </c>
      <c r="F93" s="76">
        <v>15</v>
      </c>
      <c r="G93" s="76" t="s">
        <v>2</v>
      </c>
    </row>
    <row r="94" spans="2:7" ht="15.75" x14ac:dyDescent="0.25">
      <c r="B94" s="67">
        <v>1800</v>
      </c>
      <c r="C94" s="16">
        <f>((R41/1000)*($C$89-150))*((100-$F$94)/100)</f>
        <v>1036.8594665202584</v>
      </c>
      <c r="D94" s="16">
        <f>((S41/1000)*($C$89-150))*((100-$F$94)/100)</f>
        <v>1309.241996912373</v>
      </c>
      <c r="E94" s="16">
        <f>((T41/1000)*($C$89-150))*((100-$F$94)/100)</f>
        <v>1894.6387058766406</v>
      </c>
      <c r="F94" s="76">
        <v>16.5</v>
      </c>
      <c r="G94" s="76" t="s">
        <v>3</v>
      </c>
    </row>
    <row r="95" spans="2:7" ht="15.75" x14ac:dyDescent="0.25">
      <c r="B95" s="67">
        <v>1900</v>
      </c>
      <c r="C95" s="16">
        <f>((R42/1000)*($C$89-150))*((100-$F$95)/100)</f>
        <v>1174.8845175678655</v>
      </c>
      <c r="D95" s="16">
        <f>((S42/1000)*($C$89-150))*((100-$F$95)/100)</f>
        <v>1458.6302123767082</v>
      </c>
      <c r="E95" s="16">
        <f>((T42/1000)*($C$89-150))*((100-$F$95)/100)</f>
        <v>2108.8807629803064</v>
      </c>
      <c r="F95" s="76">
        <v>18</v>
      </c>
      <c r="G95" s="76" t="s">
        <v>4</v>
      </c>
    </row>
    <row r="96" spans="2:7" ht="15.75" x14ac:dyDescent="0.25">
      <c r="B96" s="67">
        <v>2000</v>
      </c>
      <c r="C96" s="16">
        <f>((R43/1000)*($C$89-150))*((100-$F$96)/100)</f>
        <v>1218.9494454011749</v>
      </c>
      <c r="D96" s="16">
        <f>((S43/1000)*($C$89-150))*((100-$F$96)/100)</f>
        <v>1512.3732041145113</v>
      </c>
      <c r="E96" s="16">
        <f>((T43/1000)*($C$89-150))*((100-$F$96)/100)</f>
        <v>2191.1893623319315</v>
      </c>
      <c r="F96" s="76">
        <v>19</v>
      </c>
      <c r="G96" s="76" t="s">
        <v>5</v>
      </c>
    </row>
    <row r="97" spans="2:9" ht="15.75" x14ac:dyDescent="0.25">
      <c r="B97" s="67">
        <v>2100</v>
      </c>
      <c r="C97" s="16">
        <f>((R44/1000)*($C$89-150))*((100-$F$97)/100)</f>
        <v>1249.3893894136324</v>
      </c>
      <c r="D97" s="16">
        <f>((S44/1000)*($C$89-150))*((100-$F$97)/100)</f>
        <v>1551.7072347878022</v>
      </c>
      <c r="E97" s="16">
        <f>((T44/1000)*($C$89-150))*((100-$F$97)/100)</f>
        <v>2249.4740153433518</v>
      </c>
      <c r="F97" s="76">
        <v>20.5</v>
      </c>
      <c r="G97" s="76" t="s">
        <v>6</v>
      </c>
    </row>
    <row r="98" spans="2:9" ht="15.75" x14ac:dyDescent="0.25">
      <c r="B98" s="67">
        <v>2200</v>
      </c>
      <c r="C98" s="16">
        <f>((R45/1000)*($C$89-150))*((100-$F$98)/100)</f>
        <v>1284.6052867495366</v>
      </c>
      <c r="D98" s="16">
        <f>((S45/1000)*($C$89-150))*((100-$F$98)/100)</f>
        <v>1597.2680272469463</v>
      </c>
      <c r="E98" s="16">
        <f>((T45/1000)*($C$89-150))*((100-$F$98)/100)</f>
        <v>2317.3826648631516</v>
      </c>
      <c r="F98" s="76">
        <v>21.5</v>
      </c>
      <c r="G98" s="76" t="s">
        <v>7</v>
      </c>
    </row>
    <row r="99" spans="2:9" ht="15.75" x14ac:dyDescent="0.25">
      <c r="B99" s="67">
        <v>2300</v>
      </c>
      <c r="C99" s="16">
        <f>((R46/1000)*($C$89-150))*((100-$F$99)/100)</f>
        <v>1275.3237170832163</v>
      </c>
      <c r="D99" s="16">
        <f>((S46/1000)*($C$89-150))*((100-$F$99)/100)</f>
        <v>1601.4402279804476</v>
      </c>
      <c r="E99" s="16">
        <f>((T46/1000)*($C$89-150))*((100-$F$99)/100)</f>
        <v>2316.1210922871464</v>
      </c>
      <c r="F99" s="76">
        <v>23</v>
      </c>
      <c r="G99" s="76" t="s">
        <v>8</v>
      </c>
    </row>
    <row r="100" spans="2:9" ht="15.75" x14ac:dyDescent="0.25">
      <c r="B100" s="67">
        <v>2400</v>
      </c>
      <c r="C100" s="16">
        <f>((R47/1000)*($C$89-150))*((100-$F$100)/100)</f>
        <v>1308.0705366632255</v>
      </c>
      <c r="D100" s="16">
        <f>((S47/1000)*($C$89-150))*((100-$F$100)/100)</f>
        <v>1643.6488418804929</v>
      </c>
      <c r="E100" s="16">
        <f>((T47/1000)*($C$89-150))*((100-$F$100)/100)</f>
        <v>2379.1816986220128</v>
      </c>
      <c r="F100" s="76">
        <v>24</v>
      </c>
      <c r="G100" s="76" t="s">
        <v>9</v>
      </c>
    </row>
    <row r="101" spans="2:9" ht="15.75" x14ac:dyDescent="0.25">
      <c r="B101" s="67">
        <v>2500</v>
      </c>
      <c r="C101" s="16">
        <f>((R48/1000)*($C$89-150))*((100-$F$101)/100)</f>
        <v>1339.5197387364872</v>
      </c>
      <c r="D101" s="16">
        <f>((S48/1000)*($C$89-150))*((100-$F$101)/100)</f>
        <v>1685.5510738692224</v>
      </c>
      <c r="E101" s="16">
        <f>((T48/1000)*($C$89-150))*((100-$F$101)/100)</f>
        <v>2439.7912496663562</v>
      </c>
      <c r="F101" s="76">
        <v>25</v>
      </c>
      <c r="G101" s="76" t="s">
        <v>10</v>
      </c>
    </row>
    <row r="102" spans="2:9" ht="15.75" x14ac:dyDescent="0.25">
      <c r="B102" s="67">
        <v>2600</v>
      </c>
      <c r="C102" s="16">
        <f>((R49/1000)*($C$89-150))*((100-$F$102)/100)</f>
        <v>1330.9951126157689</v>
      </c>
      <c r="D102" s="16">
        <f>((S49/1000)*($C$89-150))*((100-$F$102)/100)</f>
        <v>1691.0839707382718</v>
      </c>
      <c r="E102" s="16">
        <f>((T49/1000)*($C$89-150))*((100-$F$102)/100)</f>
        <v>2440.6022606080737</v>
      </c>
      <c r="F102" s="76">
        <v>26</v>
      </c>
      <c r="G102" s="76" t="s">
        <v>11</v>
      </c>
    </row>
    <row r="103" spans="2:9" ht="15.75" x14ac:dyDescent="0.25">
      <c r="B103" s="67">
        <v>2700</v>
      </c>
      <c r="C103" s="16">
        <f>((R50/1000)*($C$89-150))*((100-$F$103)/100)</f>
        <v>1365.6342910597857</v>
      </c>
      <c r="D103" s="16">
        <f>((S50/1000)*($C$89-150))*((100-$F$103)/100)</f>
        <v>1734.0134832531769</v>
      </c>
      <c r="E103" s="16">
        <f>((T50/1000)*($C$89-150))*((100-$F$103)/100)</f>
        <v>2504.9785069150598</v>
      </c>
      <c r="F103" s="76">
        <v>27</v>
      </c>
      <c r="G103" s="76" t="s">
        <v>12</v>
      </c>
    </row>
    <row r="104" spans="2:9" ht="15.75" x14ac:dyDescent="0.25">
      <c r="B104" s="67">
        <v>2800</v>
      </c>
      <c r="C104" s="16">
        <f>((R51/1000)*($C$89-150))*((100-$F$104)/100)</f>
        <v>1404.6258948910186</v>
      </c>
      <c r="D104" s="16">
        <f>((S51/1000)*($C$89-150))*((100-$F$104)/100)</f>
        <v>1782.2416005873019</v>
      </c>
      <c r="E104" s="16">
        <f>((T51/1000)*($C$89-150))*((100-$F$104)/100)</f>
        <v>2577.9785029023074</v>
      </c>
      <c r="F104" s="76">
        <v>27.5</v>
      </c>
      <c r="G104" s="76" t="s">
        <v>13</v>
      </c>
    </row>
    <row r="105" spans="2:9" ht="15.75" x14ac:dyDescent="0.25">
      <c r="B105" s="67">
        <v>2900</v>
      </c>
      <c r="C105" s="16">
        <f>((R52/1000)*($C$89-150))*((100-$F$105)/100)</f>
        <v>1559.2135916150307</v>
      </c>
      <c r="D105" s="16">
        <f>((S52/1000)*($C$89-150))*((100-$F$105)/100)</f>
        <v>1939.3524424633233</v>
      </c>
      <c r="E105" s="16">
        <f>((T52/1000)*($C$89-150))*((100-$F$105)/100)</f>
        <v>2814.3161025514278</v>
      </c>
      <c r="F105" s="76">
        <v>28.5</v>
      </c>
      <c r="G105" s="76" t="s">
        <v>14</v>
      </c>
    </row>
    <row r="106" spans="2:9" ht="15.75" x14ac:dyDescent="0.25">
      <c r="B106" s="67">
        <v>3000</v>
      </c>
      <c r="C106" s="16">
        <f>((R53/1000)*($C$89-150))*((100-$F$106)/100)</f>
        <v>1562.3855455204143</v>
      </c>
      <c r="D106" s="16">
        <f>((S53/1000)*($C$89-150))*((100-$F$106)/100)</f>
        <v>1957.7804133056786</v>
      </c>
      <c r="E106" s="16">
        <f>((T53/1000)*($C$89-150))*((100-$F$106)/100)</f>
        <v>2834.3030166484177</v>
      </c>
      <c r="F106" s="76">
        <v>29</v>
      </c>
      <c r="G106" s="76" t="s">
        <v>15</v>
      </c>
    </row>
    <row r="107" spans="2:9" x14ac:dyDescent="0.25">
      <c r="C107" s="89" t="str">
        <f>$C$36</f>
        <v>(output in w/h)</v>
      </c>
      <c r="D107" s="89"/>
      <c r="E107" s="89"/>
      <c r="F107" s="77"/>
      <c r="G107" s="77"/>
    </row>
    <row r="108" spans="2:9" x14ac:dyDescent="0.25">
      <c r="F108" s="77"/>
      <c r="G108" s="77"/>
    </row>
    <row r="109" spans="2:9" x14ac:dyDescent="0.25">
      <c r="F109" s="77"/>
      <c r="G109" s="77"/>
    </row>
    <row r="110" spans="2:9" x14ac:dyDescent="0.25">
      <c r="F110" s="77"/>
      <c r="G110" s="77"/>
      <c r="I110" s="2" t="str">
        <f>I221</f>
        <v>09.02.2017</v>
      </c>
    </row>
    <row r="111" spans="2:9" ht="15.75" thickBot="1" x14ac:dyDescent="0.3">
      <c r="B111" s="97" t="s">
        <v>24</v>
      </c>
      <c r="C111" s="97"/>
      <c r="D111" s="97"/>
      <c r="F111" s="77"/>
      <c r="G111" s="77"/>
    </row>
    <row r="112" spans="2:9" x14ac:dyDescent="0.25">
      <c r="B112" s="2" t="str">
        <f t="shared" ref="B112:B114" si="11">B62</f>
        <v>Flow temperature</v>
      </c>
      <c r="E112" s="4">
        <f>B16</f>
        <v>60</v>
      </c>
      <c r="F112" s="79" t="s">
        <v>23</v>
      </c>
      <c r="G112" s="77"/>
    </row>
    <row r="113" spans="2:7" x14ac:dyDescent="0.25">
      <c r="B113" s="2" t="str">
        <f t="shared" si="11"/>
        <v>Return temperature</v>
      </c>
      <c r="E113" s="4">
        <f>E16</f>
        <v>40</v>
      </c>
      <c r="F113" s="79" t="s">
        <v>23</v>
      </c>
      <c r="G113" s="77"/>
    </row>
    <row r="114" spans="2:7" x14ac:dyDescent="0.25">
      <c r="B114" s="2" t="str">
        <f t="shared" si="11"/>
        <v>Room temperature</v>
      </c>
      <c r="E114" s="4">
        <f>H16</f>
        <v>20</v>
      </c>
      <c r="F114" s="79" t="s">
        <v>23</v>
      </c>
      <c r="G114" s="77"/>
    </row>
    <row r="115" spans="2:7" x14ac:dyDescent="0.25">
      <c r="F115" s="77"/>
      <c r="G115" s="77"/>
    </row>
    <row r="116" spans="2:7" x14ac:dyDescent="0.25">
      <c r="F116" s="77"/>
      <c r="G116" s="77"/>
    </row>
    <row r="117" spans="2:7" x14ac:dyDescent="0.25">
      <c r="F117" s="77"/>
      <c r="G117" s="77"/>
    </row>
    <row r="118" spans="2:7" ht="15.75" x14ac:dyDescent="0.25">
      <c r="B118" s="66" t="s">
        <v>39</v>
      </c>
      <c r="C118" s="66">
        <v>950</v>
      </c>
      <c r="D118" s="68"/>
      <c r="E118" s="68"/>
      <c r="F118" s="78"/>
      <c r="G118" s="77"/>
    </row>
    <row r="119" spans="2:7" ht="15.75" x14ac:dyDescent="0.25">
      <c r="B119" s="67"/>
      <c r="C119" s="67">
        <v>86</v>
      </c>
      <c r="D119" s="67">
        <v>116</v>
      </c>
      <c r="E119" s="67">
        <v>173</v>
      </c>
      <c r="F119" s="77"/>
      <c r="G119" s="77"/>
    </row>
    <row r="120" spans="2:7" ht="15.75" x14ac:dyDescent="0.25">
      <c r="B120" s="67" t="s">
        <v>40</v>
      </c>
      <c r="C120" s="1" t="s">
        <v>17</v>
      </c>
      <c r="D120" s="1" t="s">
        <v>18</v>
      </c>
      <c r="E120" s="1" t="s">
        <v>19</v>
      </c>
      <c r="F120" s="76" t="s">
        <v>25</v>
      </c>
      <c r="G120" s="76" t="s">
        <v>16</v>
      </c>
    </row>
    <row r="121" spans="2:7" ht="15.75" x14ac:dyDescent="0.25">
      <c r="B121" s="67">
        <v>1600</v>
      </c>
      <c r="C121" s="16">
        <f>((R39/1000)*($C$118-150))*((100-$F$121)/100)</f>
        <v>1090.369453527187</v>
      </c>
      <c r="D121" s="16">
        <f>((S39/1000)*($C$118-150))*((100-$F$121)/100)</f>
        <v>1378.9966618137955</v>
      </c>
      <c r="E121" s="16">
        <f>((T39/1000)*($C$118-150))*((100-$F$121)/100)</f>
        <v>1988.3207681966351</v>
      </c>
      <c r="F121" s="76">
        <v>13.5</v>
      </c>
      <c r="G121" s="76" t="s">
        <v>1</v>
      </c>
    </row>
    <row r="122" spans="2:7" ht="15.75" x14ac:dyDescent="0.25">
      <c r="B122" s="67">
        <v>1700</v>
      </c>
      <c r="C122" s="16">
        <f>((R40/1000)*($C$118-150))*((100-$F$122)/100)</f>
        <v>1141.4914638723922</v>
      </c>
      <c r="D122" s="16">
        <f>((S40/1000)*($C$118-150))*((100-$F$122)/100)</f>
        <v>1442.6211138509991</v>
      </c>
      <c r="E122" s="16">
        <f>((T40/1000)*($C$118-150))*((100-$F$122)/100)</f>
        <v>2085.1477507239556</v>
      </c>
      <c r="F122" s="76">
        <v>15</v>
      </c>
      <c r="G122" s="76" t="s">
        <v>2</v>
      </c>
    </row>
    <row r="123" spans="2:7" ht="15.75" x14ac:dyDescent="0.25">
      <c r="B123" s="67">
        <v>1800</v>
      </c>
      <c r="C123" s="16">
        <f>((R41/1000)*($C$118-150))*((100-$F$123)/100)</f>
        <v>1184.9822474517239</v>
      </c>
      <c r="D123" s="16">
        <f>((S41/1000)*($C$118-150))*((100-$F$123)/100)</f>
        <v>1496.2765678998549</v>
      </c>
      <c r="E123" s="16">
        <f>((T41/1000)*($C$118-150))*((100-$F$123)/100)</f>
        <v>2165.3013781447321</v>
      </c>
      <c r="F123" s="76">
        <v>16.5</v>
      </c>
      <c r="G123" s="76" t="s">
        <v>3</v>
      </c>
    </row>
    <row r="124" spans="2:7" ht="15.75" x14ac:dyDescent="0.25">
      <c r="B124" s="67">
        <v>1900</v>
      </c>
      <c r="C124" s="16">
        <f>((R42/1000)*($C$118-150))*((100-$F$124)/100)</f>
        <v>1342.7251629347033</v>
      </c>
      <c r="D124" s="16">
        <f>((S42/1000)*($C$118-150))*((100-$F$124)/100)</f>
        <v>1667.0059570019521</v>
      </c>
      <c r="E124" s="16">
        <f>((T42/1000)*($C$118-150))*((100-$F$124)/100)</f>
        <v>2410.1494434060646</v>
      </c>
      <c r="F124" s="76">
        <v>18</v>
      </c>
      <c r="G124" s="76" t="s">
        <v>4</v>
      </c>
    </row>
    <row r="125" spans="2:7" ht="15.75" x14ac:dyDescent="0.25">
      <c r="B125" s="67">
        <v>2000</v>
      </c>
      <c r="C125" s="16">
        <f>((R43/1000)*($C$118-150))*((100-$F$125)/100)</f>
        <v>1393.0850804584857</v>
      </c>
      <c r="D125" s="16">
        <f>((S43/1000)*($C$118-150))*((100-$F$125)/100)</f>
        <v>1728.426518988013</v>
      </c>
      <c r="E125" s="16">
        <f>((T43/1000)*($C$118-150))*((100-$F$125)/100)</f>
        <v>2504.2164140936361</v>
      </c>
      <c r="F125" s="76">
        <v>19</v>
      </c>
      <c r="G125" s="76" t="s">
        <v>5</v>
      </c>
    </row>
    <row r="126" spans="2:7" ht="15.75" x14ac:dyDescent="0.25">
      <c r="B126" s="67">
        <v>2100</v>
      </c>
      <c r="C126" s="16">
        <f>((R44/1000)*($C$118-150))*((100-$F$126)/100)</f>
        <v>1427.8735879012941</v>
      </c>
      <c r="D126" s="16">
        <f>((S44/1000)*($C$118-150))*((100-$F$126)/100)</f>
        <v>1773.3796969003452</v>
      </c>
      <c r="E126" s="16">
        <f>((T44/1000)*($C$118-150))*((100-$F$126)/100)</f>
        <v>2570.8274461066876</v>
      </c>
      <c r="F126" s="76">
        <v>20.5</v>
      </c>
      <c r="G126" s="76" t="s">
        <v>6</v>
      </c>
    </row>
    <row r="127" spans="2:7" ht="15.75" x14ac:dyDescent="0.25">
      <c r="B127" s="67">
        <v>2200</v>
      </c>
      <c r="C127" s="16">
        <f>((R45/1000)*($C$118-150))*((100-$F$127)/100)</f>
        <v>1468.1203277137561</v>
      </c>
      <c r="D127" s="16">
        <f>((S45/1000)*($C$118-150))*((100-$F$127)/100)</f>
        <v>1825.4491739965101</v>
      </c>
      <c r="E127" s="16">
        <f>((T45/1000)*($C$118-150))*((100-$F$127)/100)</f>
        <v>2648.4373312721732</v>
      </c>
      <c r="F127" s="76">
        <v>21.5</v>
      </c>
      <c r="G127" s="76" t="s">
        <v>7</v>
      </c>
    </row>
    <row r="128" spans="2:7" ht="15.75" x14ac:dyDescent="0.25">
      <c r="B128" s="67">
        <v>2300</v>
      </c>
      <c r="C128" s="16">
        <f>((R46/1000)*($C$118-150))*((100-$F$128)/100)</f>
        <v>1457.5128195236757</v>
      </c>
      <c r="D128" s="16">
        <f>((S46/1000)*($C$118-150))*((100-$F$128)/100)</f>
        <v>1830.2174034062261</v>
      </c>
      <c r="E128" s="16">
        <f>((T46/1000)*($C$118-150))*((100-$F$128)/100)</f>
        <v>2646.9955340424531</v>
      </c>
      <c r="F128" s="76">
        <v>23</v>
      </c>
      <c r="G128" s="76" t="s">
        <v>8</v>
      </c>
    </row>
    <row r="129" spans="2:7" ht="15.75" x14ac:dyDescent="0.25">
      <c r="B129" s="67">
        <v>2400</v>
      </c>
      <c r="C129" s="16">
        <f>((R47/1000)*($C$118-150))*((100-$F$129)/100)</f>
        <v>1494.9377561865435</v>
      </c>
      <c r="D129" s="16">
        <f>((S47/1000)*($C$118-150))*((100-$F$129)/100)</f>
        <v>1878.4558192919917</v>
      </c>
      <c r="E129" s="16">
        <f>((T47/1000)*($C$118-150))*((100-$F$129)/100)</f>
        <v>2719.0647984251577</v>
      </c>
      <c r="F129" s="76">
        <v>24</v>
      </c>
      <c r="G129" s="76" t="s">
        <v>9</v>
      </c>
    </row>
    <row r="130" spans="2:7" ht="15.75" x14ac:dyDescent="0.25">
      <c r="B130" s="67">
        <v>2500</v>
      </c>
      <c r="C130" s="16">
        <f>((R48/1000)*($C$118-150))*((100-$F$130)/100)</f>
        <v>1530.8797014131283</v>
      </c>
      <c r="D130" s="16">
        <f>((S48/1000)*($C$118-150))*((100-$F$130)/100)</f>
        <v>1926.3440844219685</v>
      </c>
      <c r="E130" s="16">
        <f>((T48/1000)*($C$118-150))*((100-$F$130)/100)</f>
        <v>2788.3328567615499</v>
      </c>
      <c r="F130" s="76">
        <v>25</v>
      </c>
      <c r="G130" s="76" t="s">
        <v>10</v>
      </c>
    </row>
    <row r="131" spans="2:7" ht="15.75" x14ac:dyDescent="0.25">
      <c r="B131" s="67">
        <v>2600</v>
      </c>
      <c r="C131" s="16">
        <f>((R49/1000)*($C$118-150))*((100-$F$131)/100)</f>
        <v>1521.1372715608788</v>
      </c>
      <c r="D131" s="16">
        <f>((S49/1000)*($C$118-150))*((100-$F$131)/100)</f>
        <v>1932.6673951294533</v>
      </c>
      <c r="E131" s="16">
        <f>((T49/1000)*($C$118-150))*((100-$F$131)/100)</f>
        <v>2789.2597264092269</v>
      </c>
      <c r="F131" s="76">
        <v>26</v>
      </c>
      <c r="G131" s="76" t="s">
        <v>11</v>
      </c>
    </row>
    <row r="132" spans="2:7" ht="15.75" x14ac:dyDescent="0.25">
      <c r="B132" s="67">
        <v>2700</v>
      </c>
      <c r="C132" s="16">
        <f>((R50/1000)*($C$118-150))*((100-$F$132)/100)</f>
        <v>1560.7249040683266</v>
      </c>
      <c r="D132" s="16">
        <f>((S50/1000)*($C$118-150))*((100-$F$132)/100)</f>
        <v>1981.7296951464878</v>
      </c>
      <c r="E132" s="16">
        <f>((T50/1000)*($C$118-150))*((100-$F$132)/100)</f>
        <v>2862.8325793314971</v>
      </c>
      <c r="F132" s="76">
        <v>27</v>
      </c>
      <c r="G132" s="76" t="s">
        <v>12</v>
      </c>
    </row>
    <row r="133" spans="2:7" ht="15.75" x14ac:dyDescent="0.25">
      <c r="B133" s="67">
        <v>2800</v>
      </c>
      <c r="C133" s="16">
        <f>((R51/1000)*($C$118-150))*((100-$F$133)/100)</f>
        <v>1605.2867370183071</v>
      </c>
      <c r="D133" s="16">
        <f>((S51/1000)*($C$118-150))*((100-$F$133)/100)</f>
        <v>2036.8475435283447</v>
      </c>
      <c r="E133" s="16">
        <f>((T51/1000)*($C$118-150))*((100-$F$133)/100)</f>
        <v>2946.2611461740653</v>
      </c>
      <c r="F133" s="76">
        <v>27.5</v>
      </c>
      <c r="G133" s="76" t="s">
        <v>13</v>
      </c>
    </row>
    <row r="134" spans="2:7" ht="15.75" x14ac:dyDescent="0.25">
      <c r="B134" s="67">
        <v>2900</v>
      </c>
      <c r="C134" s="16">
        <f>((R52/1000)*($C$118-150))*((100-$F$134)/100)</f>
        <v>1781.9583904171782</v>
      </c>
      <c r="D134" s="16">
        <f>((S52/1000)*($C$118-150))*((100-$F$134)/100)</f>
        <v>2216.4027913866553</v>
      </c>
      <c r="E134" s="16">
        <f>((T52/1000)*($C$118-150))*((100-$F$134)/100)</f>
        <v>3216.3612600587744</v>
      </c>
      <c r="F134" s="76">
        <v>28.5</v>
      </c>
      <c r="G134" s="76" t="s">
        <v>14</v>
      </c>
    </row>
    <row r="135" spans="2:7" ht="15.75" x14ac:dyDescent="0.25">
      <c r="B135" s="67">
        <v>3000</v>
      </c>
      <c r="C135" s="16">
        <f>((R53/1000)*($C$118-150))*((100-$F$135)/100)</f>
        <v>1785.5834805947591</v>
      </c>
      <c r="D135" s="16">
        <f>((S53/1000)*($C$118-150))*((100-$F$135)/100)</f>
        <v>2237.4633294922041</v>
      </c>
      <c r="E135" s="16">
        <f>((T53/1000)*($C$118-150))*((100-$F$135)/100)</f>
        <v>3239.2034475981914</v>
      </c>
      <c r="F135" s="76">
        <v>29</v>
      </c>
      <c r="G135" s="76" t="s">
        <v>15</v>
      </c>
    </row>
    <row r="136" spans="2:7" x14ac:dyDescent="0.25">
      <c r="C136" s="89" t="str">
        <f>$C$36</f>
        <v>(output in w/h)</v>
      </c>
      <c r="D136" s="89"/>
      <c r="E136" s="89"/>
      <c r="F136" s="77"/>
      <c r="G136" s="77"/>
    </row>
    <row r="137" spans="2:7" x14ac:dyDescent="0.25">
      <c r="F137" s="77"/>
      <c r="G137" s="77"/>
    </row>
    <row r="138" spans="2:7" x14ac:dyDescent="0.25">
      <c r="F138" s="77"/>
      <c r="G138" s="77"/>
    </row>
    <row r="139" spans="2:7" ht="15.75" x14ac:dyDescent="0.25">
      <c r="B139" s="66" t="s">
        <v>39</v>
      </c>
      <c r="C139" s="66">
        <v>1050</v>
      </c>
      <c r="D139" s="68"/>
      <c r="E139" s="68"/>
      <c r="F139" s="78"/>
      <c r="G139" s="77"/>
    </row>
    <row r="140" spans="2:7" ht="15.75" x14ac:dyDescent="0.25">
      <c r="B140" s="67"/>
      <c r="C140" s="67">
        <v>86</v>
      </c>
      <c r="D140" s="67">
        <v>116</v>
      </c>
      <c r="E140" s="67">
        <v>173</v>
      </c>
      <c r="F140" s="77"/>
      <c r="G140" s="77"/>
    </row>
    <row r="141" spans="2:7" ht="15.75" x14ac:dyDescent="0.25">
      <c r="B141" s="67" t="s">
        <v>40</v>
      </c>
      <c r="C141" s="1" t="s">
        <v>17</v>
      </c>
      <c r="D141" s="1" t="s">
        <v>18</v>
      </c>
      <c r="E141" s="1" t="s">
        <v>19</v>
      </c>
      <c r="F141" s="76" t="s">
        <v>25</v>
      </c>
      <c r="G141" s="76" t="s">
        <v>16</v>
      </c>
    </row>
    <row r="142" spans="2:7" ht="15.75" x14ac:dyDescent="0.25">
      <c r="B142" s="67">
        <v>1600</v>
      </c>
      <c r="C142" s="16">
        <f>((R39/1000)*($C$139-150))*((100-$F$142)/100)</f>
        <v>1226.6656352180853</v>
      </c>
      <c r="D142" s="16">
        <f>((S39/1000)*($C$139-150))*((100-$F$142)/100)</f>
        <v>1551.3712445405199</v>
      </c>
      <c r="E142" s="16">
        <f>((T39/1000)*($C$139-150))*((100-$F$142)/100)</f>
        <v>2236.8608642212143</v>
      </c>
      <c r="F142" s="76">
        <v>13.5</v>
      </c>
      <c r="G142" s="76" t="s">
        <v>1</v>
      </c>
    </row>
    <row r="143" spans="2:7" ht="15.75" x14ac:dyDescent="0.25">
      <c r="B143" s="67">
        <v>1700</v>
      </c>
      <c r="C143" s="16">
        <f>((R40/1000)*($C$139-150))*((100-$F$143)/100)</f>
        <v>1284.1778968564413</v>
      </c>
      <c r="D143" s="16">
        <f>((S40/1000)*($C$139-150))*((100-$F$143)/100)</f>
        <v>1622.9487530823742</v>
      </c>
      <c r="E143" s="16">
        <f>((T40/1000)*($C$139-150))*((100-$F$143)/100)</f>
        <v>2345.7912195644499</v>
      </c>
      <c r="F143" s="76">
        <v>15</v>
      </c>
      <c r="G143" s="76" t="s">
        <v>2</v>
      </c>
    </row>
    <row r="144" spans="2:7" ht="15.75" x14ac:dyDescent="0.25">
      <c r="B144" s="67">
        <v>1800</v>
      </c>
      <c r="C144" s="16">
        <f>((R41/1000)*($C$139-150))*((100-$F$144)/100)</f>
        <v>1333.1050283831894</v>
      </c>
      <c r="D144" s="16">
        <f>((S41/1000)*($C$139-150))*((100-$F$144)/100)</f>
        <v>1683.3111388873367</v>
      </c>
      <c r="E144" s="16">
        <f>((T41/1000)*($C$139-150))*((100-$F$144)/100)</f>
        <v>2435.9640504128233</v>
      </c>
      <c r="F144" s="76">
        <v>16.5</v>
      </c>
      <c r="G144" s="76" t="s">
        <v>3</v>
      </c>
    </row>
    <row r="145" spans="2:9" ht="15.75" x14ac:dyDescent="0.25">
      <c r="B145" s="67">
        <v>1900</v>
      </c>
      <c r="C145" s="16">
        <f>((R42/1000)*($C$139-150))*((100-$F$145)/100)</f>
        <v>1510.5658083015412</v>
      </c>
      <c r="D145" s="16">
        <f>((S42/1000)*($C$139-150))*((100-$F$145)/100)</f>
        <v>1875.3817016271962</v>
      </c>
      <c r="E145" s="16">
        <f>((T42/1000)*($C$139-150))*((100-$F$145)/100)</f>
        <v>2711.4181238318224</v>
      </c>
      <c r="F145" s="76">
        <v>18</v>
      </c>
      <c r="G145" s="76" t="s">
        <v>4</v>
      </c>
    </row>
    <row r="146" spans="2:9" ht="15.75" x14ac:dyDescent="0.25">
      <c r="B146" s="67">
        <v>2000</v>
      </c>
      <c r="C146" s="16">
        <f>((R43/1000)*($C$139-150))*((100-$F$146)/100)</f>
        <v>1567.2207155157962</v>
      </c>
      <c r="D146" s="16">
        <f>((S43/1000)*($C$139-150))*((100-$F$146)/100)</f>
        <v>1944.4798338615146</v>
      </c>
      <c r="E146" s="16">
        <f>((T43/1000)*($C$139-150))*((100-$F$146)/100)</f>
        <v>2817.2434658553407</v>
      </c>
      <c r="F146" s="76">
        <v>19</v>
      </c>
      <c r="G146" s="76" t="s">
        <v>5</v>
      </c>
    </row>
    <row r="147" spans="2:9" ht="15.75" x14ac:dyDescent="0.25">
      <c r="B147" s="67">
        <v>2100</v>
      </c>
      <c r="C147" s="16">
        <f>((R44/1000)*($C$139-150))*((100-$F$147)/100)</f>
        <v>1606.3577863889559</v>
      </c>
      <c r="D147" s="16">
        <f>((S44/1000)*($C$139-150))*((100-$F$147)/100)</f>
        <v>1995.0521590128888</v>
      </c>
      <c r="E147" s="16">
        <f>((T44/1000)*($C$139-150))*((100-$F$147)/100)</f>
        <v>2892.1808768700239</v>
      </c>
      <c r="F147" s="76">
        <v>20.5</v>
      </c>
      <c r="G147" s="76" t="s">
        <v>6</v>
      </c>
    </row>
    <row r="148" spans="2:9" ht="15.75" x14ac:dyDescent="0.25">
      <c r="B148" s="67">
        <v>2200</v>
      </c>
      <c r="C148" s="16">
        <f>((R45/1000)*($C$139-150))*((100-$F$148)/100)</f>
        <v>1651.6353686779757</v>
      </c>
      <c r="D148" s="16">
        <f>((S45/1000)*($C$139-150))*((100-$F$148)/100)</f>
        <v>2053.6303207460742</v>
      </c>
      <c r="E148" s="16">
        <f>((T45/1000)*($C$139-150))*((100-$F$148)/100)</f>
        <v>2979.4919976811948</v>
      </c>
      <c r="F148" s="76">
        <v>21.5</v>
      </c>
      <c r="G148" s="76" t="s">
        <v>7</v>
      </c>
    </row>
    <row r="149" spans="2:9" ht="15.75" x14ac:dyDescent="0.25">
      <c r="B149" s="67">
        <v>2300</v>
      </c>
      <c r="C149" s="16">
        <f>((R46/1000)*($C$139-150))*((100-$F$149)/100)</f>
        <v>1639.7019219641354</v>
      </c>
      <c r="D149" s="16">
        <f>((S46/1000)*($C$139-150))*((100-$F$149)/100)</f>
        <v>2058.9945788320042</v>
      </c>
      <c r="E149" s="16">
        <f>((T46/1000)*($C$139-150))*((100-$F$149)/100)</f>
        <v>2977.8699757977597</v>
      </c>
      <c r="F149" s="76">
        <v>23</v>
      </c>
      <c r="G149" s="76" t="s">
        <v>8</v>
      </c>
    </row>
    <row r="150" spans="2:9" ht="15.75" x14ac:dyDescent="0.25">
      <c r="B150" s="67">
        <v>2400</v>
      </c>
      <c r="C150" s="16">
        <f>((R47/1000)*($C$139-150))*((100-$F$150)/100)</f>
        <v>1681.8049757098613</v>
      </c>
      <c r="D150" s="16">
        <f>((S47/1000)*($C$139-150))*((100-$F$150)/100)</f>
        <v>2113.2627967034909</v>
      </c>
      <c r="E150" s="16">
        <f>((T47/1000)*($C$139-150))*((100-$F$150)/100)</f>
        <v>3058.9478982283022</v>
      </c>
      <c r="F150" s="76">
        <v>24</v>
      </c>
      <c r="G150" s="76" t="s">
        <v>9</v>
      </c>
    </row>
    <row r="151" spans="2:9" ht="15.75" x14ac:dyDescent="0.25">
      <c r="B151" s="67">
        <v>2500</v>
      </c>
      <c r="C151" s="16">
        <f>((R48/1000)*($C$139-150))*((100-$F$151)/100)</f>
        <v>1722.2396640897696</v>
      </c>
      <c r="D151" s="16">
        <f>((S48/1000)*($C$139-150))*((100-$F$151)/100)</f>
        <v>2167.1370949747147</v>
      </c>
      <c r="E151" s="16">
        <f>((T48/1000)*($C$139-150))*((100-$F$151)/100)</f>
        <v>3136.8744638567437</v>
      </c>
      <c r="F151" s="76">
        <v>25</v>
      </c>
      <c r="G151" s="76" t="s">
        <v>10</v>
      </c>
    </row>
    <row r="152" spans="2:9" ht="15.75" x14ac:dyDescent="0.25">
      <c r="B152" s="67">
        <v>2600</v>
      </c>
      <c r="C152" s="16">
        <f>((R49/1000)*($C$139-150))*((100-$F$152)/100)</f>
        <v>1711.2794305059883</v>
      </c>
      <c r="D152" s="16">
        <f>((S49/1000)*($C$139-150))*((100-$F$152)/100)</f>
        <v>2174.2508195206351</v>
      </c>
      <c r="E152" s="16">
        <f>((T49/1000)*($C$139-150))*((100-$F$152)/100)</f>
        <v>3137.9171922103801</v>
      </c>
      <c r="F152" s="76">
        <v>26</v>
      </c>
      <c r="G152" s="76" t="s">
        <v>11</v>
      </c>
    </row>
    <row r="153" spans="2:9" ht="15.75" x14ac:dyDescent="0.25">
      <c r="B153" s="67">
        <v>2700</v>
      </c>
      <c r="C153" s="16">
        <f>((R50/1000)*($C$139-150))*((100-$F$153)/100)</f>
        <v>1755.8155170768673</v>
      </c>
      <c r="D153" s="16">
        <f>((S50/1000)*($C$139-150))*((100-$F$153)/100)</f>
        <v>2229.4459070397984</v>
      </c>
      <c r="E153" s="16">
        <f>((T50/1000)*($C$139-150))*((100-$F$153)/100)</f>
        <v>3220.6866517479339</v>
      </c>
      <c r="F153" s="76">
        <v>27</v>
      </c>
      <c r="G153" s="76" t="s">
        <v>12</v>
      </c>
    </row>
    <row r="154" spans="2:9" ht="15.75" x14ac:dyDescent="0.25">
      <c r="B154" s="67">
        <v>2800</v>
      </c>
      <c r="C154" s="16">
        <f>((R51/1000)*($C$139-150))*((100-$F$154)/100)</f>
        <v>1805.9475791455957</v>
      </c>
      <c r="D154" s="16">
        <f>((S51/1000)*($C$139-150))*((100-$F$154)/100)</f>
        <v>2291.4534864693878</v>
      </c>
      <c r="E154" s="16">
        <f>((T51/1000)*($C$139-150))*((100-$F$154)/100)</f>
        <v>3314.5437894458232</v>
      </c>
      <c r="F154" s="76">
        <v>27.5</v>
      </c>
      <c r="G154" s="76" t="s">
        <v>13</v>
      </c>
    </row>
    <row r="155" spans="2:9" ht="15.75" x14ac:dyDescent="0.25">
      <c r="B155" s="67">
        <v>2900</v>
      </c>
      <c r="C155" s="16">
        <f>((R52/1000)*($C$139-150))*((100-$F$155)/100)</f>
        <v>2004.7031892193254</v>
      </c>
      <c r="D155" s="16">
        <f>((S52/1000)*($C$139-150))*((100-$F$155)/100)</f>
        <v>2493.4531403099872</v>
      </c>
      <c r="E155" s="16">
        <f>((T52/1000)*($C$139-150))*((100-$F$155)/100)</f>
        <v>3618.4064175661215</v>
      </c>
      <c r="F155" s="76">
        <v>28.5</v>
      </c>
      <c r="G155" s="76" t="s">
        <v>14</v>
      </c>
    </row>
    <row r="156" spans="2:9" ht="15.75" x14ac:dyDescent="0.25">
      <c r="B156" s="67">
        <v>3000</v>
      </c>
      <c r="C156" s="16">
        <f>((R53/1000)*($C$139-150))*((100-$F$156)/100)</f>
        <v>2008.7814156691038</v>
      </c>
      <c r="D156" s="16">
        <f>((S53/1000)*($C$139-150))*((100-$F$156)/100)</f>
        <v>2517.1462456787294</v>
      </c>
      <c r="E156" s="16">
        <f>((T53/1000)*($C$139-150))*((100-$F$156)/100)</f>
        <v>3644.103878547965</v>
      </c>
      <c r="F156" s="76">
        <v>29</v>
      </c>
      <c r="G156" s="76" t="s">
        <v>15</v>
      </c>
    </row>
    <row r="157" spans="2:9" x14ac:dyDescent="0.25">
      <c r="C157" s="89" t="str">
        <f>$C$36</f>
        <v>(output in w/h)</v>
      </c>
      <c r="D157" s="89"/>
      <c r="E157" s="89"/>
      <c r="F157" s="77"/>
      <c r="G157" s="77"/>
    </row>
    <row r="158" spans="2:9" x14ac:dyDescent="0.25">
      <c r="F158" s="77"/>
      <c r="G158" s="77"/>
    </row>
    <row r="159" spans="2:9" x14ac:dyDescent="0.25">
      <c r="F159" s="77"/>
      <c r="G159" s="77"/>
    </row>
    <row r="160" spans="2:9" x14ac:dyDescent="0.25">
      <c r="F160" s="77"/>
      <c r="G160" s="77"/>
      <c r="I160" s="2" t="str">
        <f>I221</f>
        <v>09.02.2017</v>
      </c>
    </row>
    <row r="161" spans="2:7" ht="15.75" thickBot="1" x14ac:dyDescent="0.3">
      <c r="B161" s="97" t="s">
        <v>24</v>
      </c>
      <c r="C161" s="97"/>
      <c r="D161" s="97"/>
      <c r="F161" s="77"/>
      <c r="G161" s="77"/>
    </row>
    <row r="162" spans="2:7" x14ac:dyDescent="0.25">
      <c r="B162" s="2" t="str">
        <f t="shared" ref="B162:B164" si="12">B62</f>
        <v>Flow temperature</v>
      </c>
      <c r="E162" s="4">
        <f>B16</f>
        <v>60</v>
      </c>
      <c r="F162" s="79" t="s">
        <v>23</v>
      </c>
      <c r="G162" s="77"/>
    </row>
    <row r="163" spans="2:7" x14ac:dyDescent="0.25">
      <c r="B163" s="2" t="str">
        <f t="shared" si="12"/>
        <v>Return temperature</v>
      </c>
      <c r="E163" s="4">
        <f>E16</f>
        <v>40</v>
      </c>
      <c r="F163" s="79" t="s">
        <v>23</v>
      </c>
      <c r="G163" s="77"/>
    </row>
    <row r="164" spans="2:7" x14ac:dyDescent="0.25">
      <c r="B164" s="2" t="str">
        <f t="shared" si="12"/>
        <v>Room temperature</v>
      </c>
      <c r="E164" s="4">
        <f>H16</f>
        <v>20</v>
      </c>
      <c r="F164" s="79" t="s">
        <v>23</v>
      </c>
      <c r="G164" s="77"/>
    </row>
    <row r="165" spans="2:7" x14ac:dyDescent="0.25">
      <c r="F165" s="77"/>
      <c r="G165" s="77"/>
    </row>
    <row r="166" spans="2:7" x14ac:dyDescent="0.25">
      <c r="F166" s="77"/>
      <c r="G166" s="77"/>
    </row>
    <row r="167" spans="2:7" x14ac:dyDescent="0.25">
      <c r="F167" s="77"/>
      <c r="G167" s="77"/>
    </row>
    <row r="168" spans="2:7" ht="15.75" x14ac:dyDescent="0.25">
      <c r="B168" s="66" t="s">
        <v>39</v>
      </c>
      <c r="C168" s="66">
        <v>1150</v>
      </c>
      <c r="D168" s="64"/>
      <c r="E168" s="64"/>
      <c r="F168" s="78"/>
      <c r="G168" s="77"/>
    </row>
    <row r="169" spans="2:7" ht="15.75" x14ac:dyDescent="0.25">
      <c r="B169" s="65"/>
      <c r="C169" s="67">
        <v>86</v>
      </c>
      <c r="D169" s="67">
        <v>116</v>
      </c>
      <c r="E169" s="67">
        <v>173</v>
      </c>
      <c r="F169" s="77"/>
      <c r="G169" s="77"/>
    </row>
    <row r="170" spans="2:7" ht="15.75" x14ac:dyDescent="0.25">
      <c r="B170" s="67" t="s">
        <v>40</v>
      </c>
      <c r="C170" s="1" t="s">
        <v>17</v>
      </c>
      <c r="D170" s="1" t="s">
        <v>18</v>
      </c>
      <c r="E170" s="1" t="s">
        <v>19</v>
      </c>
      <c r="F170" s="76" t="s">
        <v>25</v>
      </c>
      <c r="G170" s="76" t="s">
        <v>16</v>
      </c>
    </row>
    <row r="171" spans="2:7" ht="15.75" x14ac:dyDescent="0.25">
      <c r="B171" s="67">
        <v>1600</v>
      </c>
      <c r="C171" s="16">
        <f>((R39/1000)*($C$168-150))*((100-$F$171)/100)</f>
        <v>1362.9618169089836</v>
      </c>
      <c r="D171" s="16">
        <f>((S39/1000)*($C$168-150))*((100-$F$171)/100)</f>
        <v>1723.7458272672441</v>
      </c>
      <c r="E171" s="16">
        <f>((T39/1000)*($C$168-150))*((100-$F$171)/100)</f>
        <v>2485.4009602457941</v>
      </c>
      <c r="F171" s="76">
        <v>13.5</v>
      </c>
      <c r="G171" s="76" t="s">
        <v>1</v>
      </c>
    </row>
    <row r="172" spans="2:7" ht="15.75" x14ac:dyDescent="0.25">
      <c r="B172" s="67">
        <v>1700</v>
      </c>
      <c r="C172" s="16">
        <f>((R40/1000)*($C$168-150))*((100-$F$172)/100)</f>
        <v>1426.8643298404902</v>
      </c>
      <c r="D172" s="16">
        <f>((S40/1000)*($C$168-150))*((100-$F$172)/100)</f>
        <v>1803.2763923137488</v>
      </c>
      <c r="E172" s="16">
        <f>((T40/1000)*($C$168-150))*((100-$F$172)/100)</f>
        <v>2606.4346884049446</v>
      </c>
      <c r="F172" s="76">
        <v>15</v>
      </c>
      <c r="G172" s="76" t="s">
        <v>2</v>
      </c>
    </row>
    <row r="173" spans="2:7" ht="15.75" x14ac:dyDescent="0.25">
      <c r="B173" s="67">
        <v>1800</v>
      </c>
      <c r="C173" s="16">
        <f>((R41/1000)*($C$168-150))*((100-$F$173)/100)</f>
        <v>1481.2278093146547</v>
      </c>
      <c r="D173" s="16">
        <f>((S41/1000)*($C$168-150))*((100-$F$173)/100)</f>
        <v>1870.3457098748183</v>
      </c>
      <c r="E173" s="16">
        <f>((T41/1000)*($C$168-150))*((100-$F$173)/100)</f>
        <v>2706.626722680915</v>
      </c>
      <c r="F173" s="76">
        <v>16.5</v>
      </c>
      <c r="G173" s="76" t="s">
        <v>3</v>
      </c>
    </row>
    <row r="174" spans="2:7" ht="15.75" x14ac:dyDescent="0.25">
      <c r="B174" s="67">
        <v>1900</v>
      </c>
      <c r="C174" s="16">
        <f>((R42/1000)*($C$168-150))*((100-$F$174)/100)</f>
        <v>1678.4064536683791</v>
      </c>
      <c r="D174" s="16">
        <f>((S42/1000)*($C$168-150))*((100-$F$174)/100)</f>
        <v>2083.7574462524403</v>
      </c>
      <c r="E174" s="16">
        <f>((T42/1000)*($C$168-150))*((100-$F$174)/100)</f>
        <v>3012.6868042575807</v>
      </c>
      <c r="F174" s="76">
        <v>18</v>
      </c>
      <c r="G174" s="76" t="s">
        <v>4</v>
      </c>
    </row>
    <row r="175" spans="2:7" ht="15.75" x14ac:dyDescent="0.25">
      <c r="B175" s="67">
        <v>2000</v>
      </c>
      <c r="C175" s="16">
        <f>((R43/1000)*($C$168-150))*((100-$F$175)/100)</f>
        <v>1741.3563505731067</v>
      </c>
      <c r="D175" s="16">
        <f>((S43/1000)*($C$168-150))*((100-$F$175)/100)</f>
        <v>2160.5331487350159</v>
      </c>
      <c r="E175" s="16">
        <f>((T43/1000)*($C$168-150))*((100-$F$175)/100)</f>
        <v>3130.2705176170448</v>
      </c>
      <c r="F175" s="76">
        <v>19</v>
      </c>
      <c r="G175" s="76" t="s">
        <v>5</v>
      </c>
    </row>
    <row r="176" spans="2:7" ht="15.75" x14ac:dyDescent="0.25">
      <c r="B176" s="67">
        <v>2100</v>
      </c>
      <c r="C176" s="16">
        <f>((R44/1000)*($C$168-150))*((100-$F$176)/100)</f>
        <v>1784.8419848766177</v>
      </c>
      <c r="D176" s="16">
        <f>((S44/1000)*($C$168-150))*((100-$F$176)/100)</f>
        <v>2216.7246211254319</v>
      </c>
      <c r="E176" s="16">
        <f>((T44/1000)*($C$168-150))*((100-$F$176)/100)</f>
        <v>3213.5343076333597</v>
      </c>
      <c r="F176" s="76">
        <v>20.5</v>
      </c>
      <c r="G176" s="76" t="s">
        <v>6</v>
      </c>
    </row>
    <row r="177" spans="2:7" ht="15.75" x14ac:dyDescent="0.25">
      <c r="B177" s="67">
        <v>2200</v>
      </c>
      <c r="C177" s="16">
        <f>((R45/1000)*($C$168-150))*((100-$F$177)/100)</f>
        <v>1835.1504096421952</v>
      </c>
      <c r="D177" s="16">
        <f>((S45/1000)*($C$168-150))*((100-$F$177)/100)</f>
        <v>2281.8114674956378</v>
      </c>
      <c r="E177" s="16">
        <f>((T45/1000)*($C$168-150))*((100-$F$177)/100)</f>
        <v>3310.5466640902164</v>
      </c>
      <c r="F177" s="76">
        <v>21.5</v>
      </c>
      <c r="G177" s="76" t="s">
        <v>7</v>
      </c>
    </row>
    <row r="178" spans="2:7" ht="15.75" x14ac:dyDescent="0.25">
      <c r="B178" s="67">
        <v>2300</v>
      </c>
      <c r="C178" s="16">
        <f>((R46/1000)*($C$168-150))*((100-$F$178)/100)</f>
        <v>1821.8910244045946</v>
      </c>
      <c r="D178" s="16">
        <f>((S46/1000)*($C$168-150))*((100-$F$178)/100)</f>
        <v>2287.7717542577825</v>
      </c>
      <c r="E178" s="16">
        <f>((T46/1000)*($C$168-150))*((100-$F$178)/100)</f>
        <v>3308.7444175530663</v>
      </c>
      <c r="F178" s="76">
        <v>23</v>
      </c>
      <c r="G178" s="76" t="s">
        <v>8</v>
      </c>
    </row>
    <row r="179" spans="2:7" ht="15.75" x14ac:dyDescent="0.25">
      <c r="B179" s="67">
        <v>2400</v>
      </c>
      <c r="C179" s="16">
        <f>((R47/1000)*($C$168-150))*((100-$F$179)/100)</f>
        <v>1868.6721952331793</v>
      </c>
      <c r="D179" s="16">
        <f>((S47/1000)*($C$168-150))*((100-$F$179)/100)</f>
        <v>2348.0697741149897</v>
      </c>
      <c r="E179" s="16">
        <f>((T47/1000)*($C$168-150))*((100-$F$179)/100)</f>
        <v>3398.8309980314471</v>
      </c>
      <c r="F179" s="76">
        <v>24</v>
      </c>
      <c r="G179" s="76" t="s">
        <v>9</v>
      </c>
    </row>
    <row r="180" spans="2:7" ht="15.75" x14ac:dyDescent="0.25">
      <c r="B180" s="67">
        <v>2500</v>
      </c>
      <c r="C180" s="16">
        <f>((R48/1000)*($C$168-150))*((100-$F$180)/100)</f>
        <v>1913.5996267664104</v>
      </c>
      <c r="D180" s="16">
        <f>((S48/1000)*($C$168-150))*((100-$F$180)/100)</f>
        <v>2407.9301055274609</v>
      </c>
      <c r="E180" s="16">
        <f>((T48/1000)*($C$168-150))*((100-$F$180)/100)</f>
        <v>3485.4160709519369</v>
      </c>
      <c r="F180" s="76">
        <v>25</v>
      </c>
      <c r="G180" s="76" t="s">
        <v>10</v>
      </c>
    </row>
    <row r="181" spans="2:7" ht="15.75" x14ac:dyDescent="0.25">
      <c r="B181" s="67">
        <v>2600</v>
      </c>
      <c r="C181" s="16">
        <f>((R49/1000)*($C$168-150))*((100-$F$181)/100)</f>
        <v>1901.4215894510985</v>
      </c>
      <c r="D181" s="16">
        <f>((S49/1000)*($C$168-150))*((100-$F$181)/100)</f>
        <v>2415.8342439118164</v>
      </c>
      <c r="E181" s="16">
        <f>((T49/1000)*($C$168-150))*((100-$F$181)/100)</f>
        <v>3486.5746580115333</v>
      </c>
      <c r="F181" s="76">
        <v>26</v>
      </c>
      <c r="G181" s="76" t="s">
        <v>11</v>
      </c>
    </row>
    <row r="182" spans="2:7" ht="15.75" x14ac:dyDescent="0.25">
      <c r="B182" s="67">
        <v>2700</v>
      </c>
      <c r="C182" s="16">
        <f>((R50/1000)*($C$168-150))*((100-$F$182)/100)</f>
        <v>1950.906130085408</v>
      </c>
      <c r="D182" s="16">
        <f>((S50/1000)*($C$168-150))*((100-$F$182)/100)</f>
        <v>2477.1621189331099</v>
      </c>
      <c r="E182" s="16">
        <f>((T50/1000)*($C$168-150))*((100-$F$182)/100)</f>
        <v>3578.5407241643711</v>
      </c>
      <c r="F182" s="76">
        <v>27</v>
      </c>
      <c r="G182" s="76" t="s">
        <v>12</v>
      </c>
    </row>
    <row r="183" spans="2:7" ht="15.75" x14ac:dyDescent="0.25">
      <c r="B183" s="67">
        <v>2800</v>
      </c>
      <c r="C183" s="16">
        <f>((R51/1000)*($C$168-150))*((100-$F$183)/100)</f>
        <v>2006.6084212728838</v>
      </c>
      <c r="D183" s="16">
        <f>((S51/1000)*($C$168-150))*((100-$F$183)/100)</f>
        <v>2546.0594294104308</v>
      </c>
      <c r="E183" s="16">
        <f>((T51/1000)*($C$168-150))*((100-$F$183)/100)</f>
        <v>3682.8264327175812</v>
      </c>
      <c r="F183" s="76">
        <v>27.5</v>
      </c>
      <c r="G183" s="76" t="s">
        <v>13</v>
      </c>
    </row>
    <row r="184" spans="2:7" ht="15.75" x14ac:dyDescent="0.25">
      <c r="B184" s="67">
        <v>2900</v>
      </c>
      <c r="C184" s="16">
        <f>((R52/1000)*($C$168-150))*((100-$F$184)/100)</f>
        <v>2227.4479880214726</v>
      </c>
      <c r="D184" s="16">
        <f>((S52/1000)*($C$168-150))*((100-$F$184)/100)</f>
        <v>2770.5034892333192</v>
      </c>
      <c r="E184" s="16">
        <f>((T52/1000)*($C$168-150))*((100-$F$184)/100)</f>
        <v>4020.4515750734681</v>
      </c>
      <c r="F184" s="76">
        <v>28.5</v>
      </c>
      <c r="G184" s="76" t="s">
        <v>14</v>
      </c>
    </row>
    <row r="185" spans="2:7" ht="15.75" x14ac:dyDescent="0.25">
      <c r="B185" s="67">
        <v>3000</v>
      </c>
      <c r="C185" s="16">
        <f>((R53/1000)*($C$168-150))*((100-$F$185)/100)</f>
        <v>2231.9793507434488</v>
      </c>
      <c r="D185" s="16">
        <f>((S53/1000)*($C$168-150))*((100-$F$185)/100)</f>
        <v>2796.8291618652552</v>
      </c>
      <c r="E185" s="16">
        <f>((T53/1000)*($C$168-150))*((100-$F$185)/100)</f>
        <v>4049.0043094977391</v>
      </c>
      <c r="F185" s="76">
        <v>29</v>
      </c>
      <c r="G185" s="76" t="s">
        <v>15</v>
      </c>
    </row>
    <row r="186" spans="2:7" x14ac:dyDescent="0.25">
      <c r="C186" s="89" t="str">
        <f>$C$36</f>
        <v>(output in w/h)</v>
      </c>
      <c r="D186" s="89"/>
      <c r="E186" s="89"/>
    </row>
    <row r="221" spans="9:9" x14ac:dyDescent="0.25">
      <c r="I221" s="2" t="s">
        <v>32</v>
      </c>
    </row>
  </sheetData>
  <mergeCells count="27">
    <mergeCell ref="B16:D16"/>
    <mergeCell ref="E16:G16"/>
    <mergeCell ref="H16:J16"/>
    <mergeCell ref="B10:K12"/>
    <mergeCell ref="E14:F14"/>
    <mergeCell ref="H14:J14"/>
    <mergeCell ref="B61:D61"/>
    <mergeCell ref="B111:D111"/>
    <mergeCell ref="B161:D161"/>
    <mergeCell ref="L36:O36"/>
    <mergeCell ref="Q36:T36"/>
    <mergeCell ref="C36:E36"/>
    <mergeCell ref="C57:E57"/>
    <mergeCell ref="M34:N34"/>
    <mergeCell ref="Q34:T34"/>
    <mergeCell ref="E2:G2"/>
    <mergeCell ref="E3:G3"/>
    <mergeCell ref="E4:G4"/>
    <mergeCell ref="E5:G5"/>
    <mergeCell ref="E6:G6"/>
    <mergeCell ref="E7:G7"/>
    <mergeCell ref="E8:G8"/>
    <mergeCell ref="C186:E186"/>
    <mergeCell ref="C157:E157"/>
    <mergeCell ref="C136:E136"/>
    <mergeCell ref="C107:E107"/>
    <mergeCell ref="C86:E86"/>
  </mergeCells>
  <conditionalFormatting sqref="P6:R6">
    <cfRule type="cellIs" dxfId="2" priority="6" stopIfTrue="1" operator="greaterThan">
      <formula>$M$6</formula>
    </cfRule>
  </conditionalFormatting>
  <conditionalFormatting sqref="M6:O6">
    <cfRule type="cellIs" dxfId="1" priority="5" stopIfTrue="1" operator="greaterThan">
      <formula>$I$6</formula>
    </cfRule>
  </conditionalFormatting>
  <conditionalFormatting sqref="I6:L6">
    <cfRule type="cellIs" dxfId="0" priority="7" stopIfTrue="1" operator="lessThan">
      <formula>$M$6</formula>
    </cfRule>
  </conditionalFormatting>
  <pageMargins left="0.7" right="0.7" top="0.75" bottom="0.75" header="0.3" footer="0.3"/>
  <pageSetup paperSize="9" scale="74" orientation="portrait" r:id="rId1"/>
  <rowBreaks count="3" manualBreakCount="3">
    <brk id="60" max="16383" man="1"/>
    <brk id="110" max="16383" man="1"/>
    <brk id="1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Drop Down 21">
              <controlPr locked="0" defaultSize="0" autoLine="0" autoPict="0">
                <anchor moveWithCells="1">
                  <from>
                    <xdr:col>11</xdr:col>
                    <xdr:colOff>0</xdr:colOff>
                    <xdr:row>1</xdr:row>
                    <xdr:rowOff>9525</xdr:rowOff>
                  </from>
                  <to>
                    <xdr:col>11</xdr:col>
                    <xdr:colOff>0</xdr:colOff>
                    <xdr:row>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Ribe Jernindustri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</dc:creator>
  <cp:lastModifiedBy>Rikke Boel Olesen</cp:lastModifiedBy>
  <cp:lastPrinted>2017-02-10T08:05:05Z</cp:lastPrinted>
  <dcterms:created xsi:type="dcterms:W3CDTF">2011-02-02T06:42:07Z</dcterms:created>
  <dcterms:modified xsi:type="dcterms:W3CDTF">2017-12-18T08:53:43Z</dcterms:modified>
</cp:coreProperties>
</file>